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43" lockStructure="1"/>
  <bookViews>
    <workbookView xWindow="-15" yWindow="-15" windowWidth="20400" windowHeight="8160" tabRatio="736" activeTab="2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  <definedName name="Z_60D67EA6_9419_4398_B5B7_3ACAA4A41434_.wvu.Cols" localSheetId="3" hidden="1">'Nj. për prindër'!$R:$R</definedName>
    <definedName name="Z_60D67EA6_9419_4398_B5B7_3ACAA4A41434_.wvu.Cols" localSheetId="1" hidden="1">Raporti!$H:$AM</definedName>
    <definedName name="Z_60D67EA6_9419_4398_B5B7_3ACAA4A41434_.wvu.Cols" localSheetId="4" hidden="1">'Të dhënat për Lib. amë'!$AV:$CB</definedName>
    <definedName name="Z_60D67EA6_9419_4398_B5B7_3ACAA4A41434_.wvu.PrintTitles" localSheetId="0" hidden="1">' Të dhënat për suksesin'!$4:$4</definedName>
    <definedName name="Z_60D67EA6_9419_4398_B5B7_3ACAA4A41434_.wvu.PrintTitles" localSheetId="4" hidden="1">'Të dhënat për Lib. amë'!$A:$G,'Të dhënat për Lib. amë'!$4:$4</definedName>
    <definedName name="Z_60D67EA6_9419_4398_B5B7_3ACAA4A41434_.wvu.Rows" localSheetId="4" hidden="1">'Të dhënat për Lib. amë'!$3:$3</definedName>
    <definedName name="Z_FE062A7B_129A_47AA_BAF4_C05BB1B63AE1_.wvu.Cols" localSheetId="3" hidden="1">'Nj. për prindër'!$R:$R</definedName>
    <definedName name="Z_FE062A7B_129A_47AA_BAF4_C05BB1B63AE1_.wvu.Cols" localSheetId="1" hidden="1">Raporti!$H:$AM</definedName>
    <definedName name="Z_FE062A7B_129A_47AA_BAF4_C05BB1B63AE1_.wvu.Cols" localSheetId="4" hidden="1">'Të dhënat për Lib. amë'!$AV:$CB</definedName>
    <definedName name="Z_FE062A7B_129A_47AA_BAF4_C05BB1B63AE1_.wvu.PrintTitles" localSheetId="0" hidden="1">' Të dhënat për suksesin'!$4:$4</definedName>
    <definedName name="Z_FE062A7B_129A_47AA_BAF4_C05BB1B63AE1_.wvu.PrintTitles" localSheetId="4" hidden="1">'Të dhënat për Lib. amë'!$A:$G,'Të dhënat për Lib. amë'!$4:$4</definedName>
    <definedName name="Z_FE062A7B_129A_47AA_BAF4_C05BB1B63AE1_.wvu.Rows" localSheetId="4" hidden="1">'Të dhënat për Lib. amë'!$3:$3</definedName>
  </definedNames>
  <calcPr calcId="144525"/>
  <customWorkbookViews>
    <customWorkbookView name="X - Personal View" guid="{FE062A7B-129A-47AA-BAF4-C05BB1B63AE1}" mergeInterval="0" personalView="1" maximized="1" windowWidth="796" windowHeight="491" tabRatio="736" activeSheetId="1"/>
    <customWorkbookView name="ariani - Personal View" guid="{60D67EA6-9419-4398-B5B7-3ACAA4A41434}" mergeInterval="0" personalView="1" maximized="1" windowWidth="796" windowHeight="428" tabRatio="736" activeSheetId="6"/>
  </customWorkbookViews>
  <fileRecoveryPr autoRecover="0"/>
</workbook>
</file>

<file path=xl/calcChain.xml><?xml version="1.0" encoding="utf-8"?>
<calcChain xmlns="http://schemas.openxmlformats.org/spreadsheetml/2006/main">
  <c r="F2" i="7" l="1"/>
  <c r="A4" i="7"/>
  <c r="B4" i="7"/>
  <c r="C4" i="7"/>
  <c r="G4" i="7"/>
  <c r="C5" i="7"/>
  <c r="C6" i="7"/>
  <c r="B7" i="7"/>
  <c r="C7" i="7"/>
  <c r="C8" i="7"/>
  <c r="C9" i="7"/>
  <c r="A10" i="7"/>
  <c r="B10" i="7"/>
  <c r="C10" i="7"/>
  <c r="C11" i="7"/>
  <c r="C12" i="7"/>
  <c r="B13" i="7"/>
  <c r="C13" i="7"/>
  <c r="C14" i="7"/>
  <c r="C15" i="7"/>
  <c r="B16" i="7"/>
  <c r="C16" i="7"/>
  <c r="C17" i="7"/>
  <c r="C18" i="7"/>
  <c r="F18" i="7"/>
  <c r="B19" i="7"/>
  <c r="C19" i="7"/>
  <c r="F19" i="7"/>
  <c r="G19" i="7"/>
  <c r="C20" i="7"/>
  <c r="C21" i="7"/>
  <c r="B22" i="7"/>
  <c r="C22" i="7"/>
  <c r="C23" i="7"/>
  <c r="C24" i="7"/>
  <c r="B25" i="7"/>
  <c r="C25" i="7"/>
  <c r="C26" i="7"/>
  <c r="C27" i="7"/>
  <c r="B28" i="7"/>
  <c r="C28" i="7"/>
  <c r="C29" i="7"/>
  <c r="C30" i="7"/>
  <c r="B31" i="7"/>
  <c r="C31" i="7"/>
  <c r="C32" i="7"/>
  <c r="C33" i="7"/>
  <c r="B43" i="7"/>
  <c r="C43" i="7"/>
  <c r="C44" i="7"/>
  <c r="C45" i="7"/>
  <c r="C1" i="6"/>
  <c r="E1" i="6"/>
  <c r="I1" i="6"/>
  <c r="M1" i="6"/>
  <c r="O1" i="6"/>
  <c r="S1" i="6"/>
  <c r="C2" i="6"/>
  <c r="M2" i="6"/>
  <c r="C3" i="6"/>
  <c r="M3" i="6"/>
  <c r="G5" i="5"/>
  <c r="C5" i="6" s="1"/>
  <c r="H5" i="6"/>
  <c r="G28" i="5"/>
  <c r="M5" i="6" s="1"/>
  <c r="R5" i="6"/>
  <c r="C6" i="6"/>
  <c r="F6" i="6"/>
  <c r="M6" i="6"/>
  <c r="P6" i="6"/>
  <c r="C7" i="6"/>
  <c r="E7" i="6"/>
  <c r="G7" i="6"/>
  <c r="J7" i="6"/>
  <c r="M7" i="6"/>
  <c r="O7" i="6"/>
  <c r="Q7" i="6"/>
  <c r="T7" i="6"/>
  <c r="D8" i="6"/>
  <c r="H8" i="6"/>
  <c r="N8" i="6"/>
  <c r="R8" i="6"/>
  <c r="D9" i="6"/>
  <c r="N9" i="6"/>
  <c r="C11" i="6"/>
  <c r="E11" i="6"/>
  <c r="I11" i="6"/>
  <c r="M11" i="6"/>
  <c r="O11" i="6"/>
  <c r="S11" i="6"/>
  <c r="C12" i="6"/>
  <c r="D12" i="6"/>
  <c r="F12" i="6"/>
  <c r="I12" i="6"/>
  <c r="M12" i="6"/>
  <c r="N12" i="6"/>
  <c r="P12" i="6"/>
  <c r="S12" i="6"/>
  <c r="D14" i="6"/>
  <c r="I14" i="6"/>
  <c r="N14" i="6"/>
  <c r="S14" i="6"/>
  <c r="O35" i="6" s="1"/>
  <c r="Z4" i="5"/>
  <c r="Z5" i="5"/>
  <c r="C18" i="6" s="1"/>
  <c r="L18" i="6"/>
  <c r="Z28" i="5"/>
  <c r="M18" i="6" s="1"/>
  <c r="AA4" i="5"/>
  <c r="B19" i="6"/>
  <c r="AA5" i="5"/>
  <c r="C19" i="6" s="1"/>
  <c r="AA28" i="5"/>
  <c r="M19" i="6" s="1"/>
  <c r="AB4" i="5"/>
  <c r="AB5" i="5"/>
  <c r="C20" i="6" s="1"/>
  <c r="F20" i="6" s="1"/>
  <c r="AB28" i="5"/>
  <c r="M20" i="6" s="1"/>
  <c r="AC4" i="5"/>
  <c r="B21" i="6"/>
  <c r="AC5" i="5"/>
  <c r="C21" i="6" s="1"/>
  <c r="AC28" i="5"/>
  <c r="M21" i="6" s="1"/>
  <c r="AD4" i="5"/>
  <c r="B22" i="6" s="1"/>
  <c r="AD5" i="5"/>
  <c r="AD28" i="5"/>
  <c r="M22" i="6" s="1"/>
  <c r="P22" i="6" s="1"/>
  <c r="AE4" i="5"/>
  <c r="AE5" i="5"/>
  <c r="C23" i="6" s="1"/>
  <c r="F23" i="6" s="1"/>
  <c r="AE28" i="5"/>
  <c r="M23" i="6" s="1"/>
  <c r="P23" i="6" s="1"/>
  <c r="AF4" i="5"/>
  <c r="AF5" i="5"/>
  <c r="C24" i="6" s="1"/>
  <c r="B12" i="4" s="1"/>
  <c r="AF28" i="5"/>
  <c r="M24" i="6" s="1"/>
  <c r="P24" i="6" s="1"/>
  <c r="AG4" i="5"/>
  <c r="AG5" i="5"/>
  <c r="C25" i="6" s="1"/>
  <c r="F25" i="6" s="1"/>
  <c r="AG28" i="5"/>
  <c r="M25" i="6" s="1"/>
  <c r="P25" i="6" s="1"/>
  <c r="AH4" i="5"/>
  <c r="AH5" i="5"/>
  <c r="C26" i="6" s="1"/>
  <c r="AH28" i="5"/>
  <c r="M26" i="6" s="1"/>
  <c r="P26" i="6" s="1"/>
  <c r="AI4" i="5"/>
  <c r="B27" i="6"/>
  <c r="AI5" i="5"/>
  <c r="C27" i="6" s="1"/>
  <c r="B15" i="4" s="1"/>
  <c r="AI28" i="5"/>
  <c r="M27" i="6" s="1"/>
  <c r="P27" i="6" s="1"/>
  <c r="AJ4" i="5"/>
  <c r="B28" i="6"/>
  <c r="AJ5" i="5"/>
  <c r="C28" i="6" s="1"/>
  <c r="F28" i="6" s="1"/>
  <c r="AJ28" i="5"/>
  <c r="M28" i="6" s="1"/>
  <c r="AK4" i="5"/>
  <c r="B29" i="6"/>
  <c r="AK5" i="5"/>
  <c r="C29" i="6" s="1"/>
  <c r="F29" i="6" s="1"/>
  <c r="AK28" i="5"/>
  <c r="M29" i="6" s="1"/>
  <c r="AL4" i="5"/>
  <c r="B30" i="6"/>
  <c r="AL5" i="5"/>
  <c r="C30" i="6" s="1"/>
  <c r="AL28" i="5"/>
  <c r="M30" i="6" s="1"/>
  <c r="AM4" i="5"/>
  <c r="B31" i="6" s="1"/>
  <c r="AM5" i="5"/>
  <c r="C31" i="6" s="1"/>
  <c r="F31" i="6" s="1"/>
  <c r="AM28" i="5"/>
  <c r="M31" i="6"/>
  <c r="AN4" i="5"/>
  <c r="B32" i="6" s="1"/>
  <c r="AN5" i="5"/>
  <c r="C32" i="6"/>
  <c r="F32" i="6" s="1"/>
  <c r="AN28" i="5"/>
  <c r="M32" i="6" s="1"/>
  <c r="P32" i="6" s="1"/>
  <c r="F33" i="6"/>
  <c r="P33" i="6"/>
  <c r="B34" i="6"/>
  <c r="D2" i="1"/>
  <c r="T20" i="1" s="1"/>
  <c r="AP20" i="5" s="1"/>
  <c r="L34" i="6"/>
  <c r="E35" i="6"/>
  <c r="H35" i="6"/>
  <c r="R35" i="6"/>
  <c r="AR5" i="5"/>
  <c r="E38" i="6" s="1"/>
  <c r="AS5" i="5"/>
  <c r="H38" i="6" s="1"/>
  <c r="AR28" i="5"/>
  <c r="O38" i="6" s="1"/>
  <c r="AS28" i="5"/>
  <c r="R38" i="6" s="1"/>
  <c r="N40" i="6"/>
  <c r="Q40" i="6"/>
  <c r="C43" i="6"/>
  <c r="E43" i="6"/>
  <c r="I43" i="6"/>
  <c r="M43" i="6"/>
  <c r="O43" i="6"/>
  <c r="S43" i="6"/>
  <c r="C44" i="6"/>
  <c r="M44" i="6"/>
  <c r="C45" i="6"/>
  <c r="M45" i="6"/>
  <c r="G6" i="5"/>
  <c r="C47" i="6" s="1"/>
  <c r="H47" i="6"/>
  <c r="G29" i="5"/>
  <c r="M47" i="6" s="1"/>
  <c r="R47" i="6"/>
  <c r="C48" i="6"/>
  <c r="F48" i="6"/>
  <c r="M48" i="6"/>
  <c r="P48" i="6"/>
  <c r="C49" i="6"/>
  <c r="E49" i="6"/>
  <c r="G49" i="6"/>
  <c r="J49" i="6"/>
  <c r="M49" i="6"/>
  <c r="O49" i="6"/>
  <c r="Q49" i="6"/>
  <c r="T49" i="6"/>
  <c r="D50" i="6"/>
  <c r="H50" i="6"/>
  <c r="N50" i="6"/>
  <c r="R50" i="6"/>
  <c r="D51" i="6"/>
  <c r="N51" i="6"/>
  <c r="C53" i="6"/>
  <c r="E53" i="6"/>
  <c r="I53" i="6"/>
  <c r="M53" i="6"/>
  <c r="O53" i="6"/>
  <c r="S53" i="6"/>
  <c r="C54" i="6"/>
  <c r="D54" i="6"/>
  <c r="F54" i="6"/>
  <c r="I54" i="6"/>
  <c r="M54" i="6"/>
  <c r="N54" i="6"/>
  <c r="P54" i="6"/>
  <c r="S54" i="6"/>
  <c r="D56" i="6"/>
  <c r="I56" i="6"/>
  <c r="E77" i="6" s="1"/>
  <c r="N56" i="6"/>
  <c r="S56" i="6"/>
  <c r="O77" i="6"/>
  <c r="B60" i="6"/>
  <c r="Z6" i="5"/>
  <c r="C60" i="6" s="1"/>
  <c r="F60" i="6" s="1"/>
  <c r="L60" i="6"/>
  <c r="Z29" i="5"/>
  <c r="M60" i="6" s="1"/>
  <c r="P60" i="6" s="1"/>
  <c r="B61" i="6"/>
  <c r="AA6" i="5"/>
  <c r="C61" i="6" s="1"/>
  <c r="F61" i="6" s="1"/>
  <c r="L61" i="6"/>
  <c r="AA29" i="5"/>
  <c r="M61" i="6" s="1"/>
  <c r="J38" i="4" s="1"/>
  <c r="B62" i="6"/>
  <c r="AB6" i="5"/>
  <c r="C62" i="6" s="1"/>
  <c r="L62" i="6"/>
  <c r="AB29" i="5"/>
  <c r="M62" i="6" s="1"/>
  <c r="B63" i="6"/>
  <c r="AC6" i="5"/>
  <c r="C63" i="6" s="1"/>
  <c r="L63" i="6"/>
  <c r="AC29" i="5"/>
  <c r="M63" i="6" s="1"/>
  <c r="P63" i="6" s="1"/>
  <c r="B64" i="6"/>
  <c r="AD6" i="5"/>
  <c r="C64" i="6" s="1"/>
  <c r="L64" i="6"/>
  <c r="AD29" i="5"/>
  <c r="M64" i="6" s="1"/>
  <c r="J41" i="4" s="1"/>
  <c r="AE6" i="5"/>
  <c r="C65" i="6" s="1"/>
  <c r="AE29" i="5"/>
  <c r="M65" i="6" s="1"/>
  <c r="AF6" i="5"/>
  <c r="C66" i="6" s="1"/>
  <c r="B43" i="4" s="1"/>
  <c r="AF29" i="5"/>
  <c r="M66" i="6" s="1"/>
  <c r="P66" i="6" s="1"/>
  <c r="B67" i="6"/>
  <c r="AG6" i="5"/>
  <c r="C67" i="6" s="1"/>
  <c r="F67" i="6" s="1"/>
  <c r="AG29" i="5"/>
  <c r="M67" i="6" s="1"/>
  <c r="P67" i="6" s="1"/>
  <c r="AH6" i="5"/>
  <c r="C68" i="6" s="1"/>
  <c r="F68" i="6" s="1"/>
  <c r="AH29" i="5"/>
  <c r="M68" i="6" s="1"/>
  <c r="AI6" i="5"/>
  <c r="C69" i="6" s="1"/>
  <c r="AI29" i="5"/>
  <c r="M69" i="6" s="1"/>
  <c r="B70" i="6"/>
  <c r="AJ6" i="5"/>
  <c r="C70" i="6" s="1"/>
  <c r="F70" i="6" s="1"/>
  <c r="L70" i="6"/>
  <c r="AJ29" i="5"/>
  <c r="M70" i="6" s="1"/>
  <c r="P70" i="6" s="1"/>
  <c r="B71" i="6"/>
  <c r="AK6" i="5"/>
  <c r="C71" i="6" s="1"/>
  <c r="L71" i="6"/>
  <c r="AK29" i="5"/>
  <c r="M71" i="6" s="1"/>
  <c r="B72" i="6"/>
  <c r="AL6" i="5"/>
  <c r="L72" i="6"/>
  <c r="AL29" i="5"/>
  <c r="M72" i="6" s="1"/>
  <c r="P72" i="6" s="1"/>
  <c r="AM6" i="5"/>
  <c r="C73" i="6" s="1"/>
  <c r="F73" i="6" s="1"/>
  <c r="AM29" i="5"/>
  <c r="M73" i="6"/>
  <c r="P73" i="6" s="1"/>
  <c r="B74" i="6"/>
  <c r="AN6" i="5"/>
  <c r="C74" i="6"/>
  <c r="F74" i="6" s="1"/>
  <c r="L74" i="6"/>
  <c r="AN29" i="5"/>
  <c r="M74" i="6" s="1"/>
  <c r="F75" i="6"/>
  <c r="P75" i="6"/>
  <c r="B76" i="6"/>
  <c r="L76" i="6"/>
  <c r="E80" i="6"/>
  <c r="H80" i="6"/>
  <c r="AR29" i="5"/>
  <c r="O80" i="6" s="1"/>
  <c r="AS29" i="5"/>
  <c r="R80" i="6"/>
  <c r="D82" i="6"/>
  <c r="G82" i="6"/>
  <c r="N82" i="6"/>
  <c r="Q82" i="6"/>
  <c r="C85" i="6"/>
  <c r="E85" i="6"/>
  <c r="I85" i="6"/>
  <c r="M85" i="6"/>
  <c r="O85" i="6"/>
  <c r="S85" i="6"/>
  <c r="C86" i="6"/>
  <c r="M86" i="6"/>
  <c r="C87" i="6"/>
  <c r="M87" i="6"/>
  <c r="G7" i="5"/>
  <c r="C89" i="6" s="1"/>
  <c r="H89" i="6"/>
  <c r="G30" i="5"/>
  <c r="M89" i="6" s="1"/>
  <c r="R89" i="6"/>
  <c r="C90" i="6"/>
  <c r="F90" i="6"/>
  <c r="M90" i="6"/>
  <c r="P90" i="6"/>
  <c r="C91" i="6"/>
  <c r="E91" i="6"/>
  <c r="G91" i="6"/>
  <c r="J91" i="6"/>
  <c r="M91" i="6"/>
  <c r="O91" i="6"/>
  <c r="Q91" i="6"/>
  <c r="T91" i="6"/>
  <c r="D92" i="6"/>
  <c r="H92" i="6"/>
  <c r="N92" i="6"/>
  <c r="R92" i="6"/>
  <c r="D93" i="6"/>
  <c r="N93" i="6"/>
  <c r="C95" i="6"/>
  <c r="E95" i="6"/>
  <c r="I95" i="6"/>
  <c r="M95" i="6"/>
  <c r="O95" i="6"/>
  <c r="S95" i="6"/>
  <c r="C96" i="6"/>
  <c r="D96" i="6"/>
  <c r="F96" i="6"/>
  <c r="I96" i="6"/>
  <c r="M96" i="6"/>
  <c r="N96" i="6"/>
  <c r="P96" i="6"/>
  <c r="S96" i="6"/>
  <c r="D98" i="6"/>
  <c r="I98" i="6"/>
  <c r="E119" i="6" s="1"/>
  <c r="N98" i="6"/>
  <c r="S98" i="6"/>
  <c r="O119" i="6" s="1"/>
  <c r="Z7" i="5"/>
  <c r="C102" i="6" s="1"/>
  <c r="L102" i="6"/>
  <c r="Z30" i="5"/>
  <c r="M102" i="6" s="1"/>
  <c r="B103" i="6"/>
  <c r="AA7" i="5"/>
  <c r="C103" i="6" s="1"/>
  <c r="F103" i="6" s="1"/>
  <c r="L103" i="6"/>
  <c r="AA30" i="5"/>
  <c r="M103" i="6" s="1"/>
  <c r="P103" i="6" s="1"/>
  <c r="B104" i="6"/>
  <c r="AB7" i="5"/>
  <c r="C104" i="6" s="1"/>
  <c r="F104" i="6" s="1"/>
  <c r="L104" i="6"/>
  <c r="AB30" i="5"/>
  <c r="M104" i="6" s="1"/>
  <c r="P104" i="6" s="1"/>
  <c r="B105" i="6"/>
  <c r="AC7" i="5"/>
  <c r="C105" i="6" s="1"/>
  <c r="L105" i="6"/>
  <c r="AC30" i="5"/>
  <c r="M105" i="6" s="1"/>
  <c r="P105" i="6" s="1"/>
  <c r="B106" i="6"/>
  <c r="AD7" i="5"/>
  <c r="C106" i="6" s="1"/>
  <c r="F106" i="6" s="1"/>
  <c r="L106" i="6"/>
  <c r="AD30" i="5"/>
  <c r="M106" i="6" s="1"/>
  <c r="P106" i="6" s="1"/>
  <c r="AE7" i="5"/>
  <c r="C107" i="6" s="1"/>
  <c r="B73" i="4" s="1"/>
  <c r="AE30" i="5"/>
  <c r="M107" i="6" s="1"/>
  <c r="P107" i="6" s="1"/>
  <c r="AF7" i="5"/>
  <c r="C108" i="6" s="1"/>
  <c r="AF30" i="5"/>
  <c r="M108" i="6" s="1"/>
  <c r="J74" i="4" s="1"/>
  <c r="AG7" i="5"/>
  <c r="C109" i="6" s="1"/>
  <c r="AG30" i="5"/>
  <c r="M109" i="6" s="1"/>
  <c r="AH7" i="5"/>
  <c r="C110" i="6" s="1"/>
  <c r="B76" i="4" s="1"/>
  <c r="AH30" i="5"/>
  <c r="M110" i="6" s="1"/>
  <c r="P110" i="6" s="1"/>
  <c r="B111" i="6"/>
  <c r="AI7" i="5"/>
  <c r="C111" i="6" s="1"/>
  <c r="F111" i="6" s="1"/>
  <c r="L111" i="6"/>
  <c r="AI30" i="5"/>
  <c r="M111" i="6" s="1"/>
  <c r="P111" i="6" s="1"/>
  <c r="B112" i="6"/>
  <c r="AJ7" i="5"/>
  <c r="C112" i="6" s="1"/>
  <c r="F112" i="6" s="1"/>
  <c r="L112" i="6"/>
  <c r="AJ30" i="5"/>
  <c r="M112" i="6" s="1"/>
  <c r="P112" i="6" s="1"/>
  <c r="B113" i="6"/>
  <c r="AK7" i="5"/>
  <c r="C113" i="6" s="1"/>
  <c r="F113" i="6" s="1"/>
  <c r="L113" i="6"/>
  <c r="AK30" i="5"/>
  <c r="M113" i="6" s="1"/>
  <c r="P113" i="6" s="1"/>
  <c r="B114" i="6"/>
  <c r="AL7" i="5"/>
  <c r="C114" i="6" s="1"/>
  <c r="F114" i="6" s="1"/>
  <c r="L114" i="6"/>
  <c r="AL30" i="5"/>
  <c r="M114" i="6" s="1"/>
  <c r="P114" i="6" s="1"/>
  <c r="AM7" i="5"/>
  <c r="C115" i="6"/>
  <c r="F115" i="6"/>
  <c r="AM30" i="5"/>
  <c r="M115" i="6" s="1"/>
  <c r="P115" i="6" s="1"/>
  <c r="B116" i="6"/>
  <c r="AN7" i="5"/>
  <c r="C116" i="6" s="1"/>
  <c r="F116" i="6" s="1"/>
  <c r="AN30" i="5"/>
  <c r="M116" i="6" s="1"/>
  <c r="P116" i="6"/>
  <c r="F117" i="6"/>
  <c r="P117" i="6"/>
  <c r="B118" i="6"/>
  <c r="L118" i="6"/>
  <c r="AR7" i="5"/>
  <c r="E122" i="6" s="1"/>
  <c r="AS7" i="5"/>
  <c r="H122" i="6" s="1"/>
  <c r="C122" i="6" s="1"/>
  <c r="AR30" i="5"/>
  <c r="O122" i="6" s="1"/>
  <c r="AS30" i="5"/>
  <c r="R122" i="6" s="1"/>
  <c r="D124" i="6"/>
  <c r="G124" i="6"/>
  <c r="N124" i="6"/>
  <c r="Q124" i="6"/>
  <c r="C127" i="6"/>
  <c r="E127" i="6"/>
  <c r="I127" i="6"/>
  <c r="M127" i="6"/>
  <c r="O127" i="6"/>
  <c r="S127" i="6"/>
  <c r="C128" i="6"/>
  <c r="M128" i="6"/>
  <c r="C129" i="6"/>
  <c r="M129" i="6"/>
  <c r="G8" i="5"/>
  <c r="C131" i="6" s="1"/>
  <c r="H131" i="6"/>
  <c r="G31" i="5"/>
  <c r="M131" i="6"/>
  <c r="R131" i="6"/>
  <c r="C132" i="6"/>
  <c r="F132" i="6"/>
  <c r="M132" i="6"/>
  <c r="P132" i="6"/>
  <c r="C133" i="6"/>
  <c r="E133" i="6"/>
  <c r="G133" i="6"/>
  <c r="J133" i="6"/>
  <c r="M133" i="6"/>
  <c r="O133" i="6"/>
  <c r="Q133" i="6"/>
  <c r="T133" i="6"/>
  <c r="D134" i="6"/>
  <c r="H134" i="6"/>
  <c r="N134" i="6"/>
  <c r="R134" i="6"/>
  <c r="D135" i="6"/>
  <c r="N135" i="6"/>
  <c r="C137" i="6"/>
  <c r="E137" i="6"/>
  <c r="I137" i="6"/>
  <c r="M137" i="6"/>
  <c r="O137" i="6"/>
  <c r="S137" i="6"/>
  <c r="C138" i="6"/>
  <c r="D138" i="6"/>
  <c r="F138" i="6"/>
  <c r="I138" i="6"/>
  <c r="M138" i="6"/>
  <c r="N138" i="6"/>
  <c r="P138" i="6"/>
  <c r="S138" i="6"/>
  <c r="D140" i="6"/>
  <c r="I140" i="6"/>
  <c r="E161" i="6"/>
  <c r="N140" i="6"/>
  <c r="S140" i="6"/>
  <c r="O161" i="6" s="1"/>
  <c r="B144" i="6"/>
  <c r="Z8" i="5"/>
  <c r="C144" i="6" s="1"/>
  <c r="L144" i="6"/>
  <c r="Z31" i="5"/>
  <c r="M144" i="6" s="1"/>
  <c r="P144" i="6" s="1"/>
  <c r="B145" i="6"/>
  <c r="AA8" i="5"/>
  <c r="C145" i="6" s="1"/>
  <c r="F145" i="6" s="1"/>
  <c r="L145" i="6"/>
  <c r="AA31" i="5"/>
  <c r="M145" i="6" s="1"/>
  <c r="P145" i="6" s="1"/>
  <c r="AB8" i="5"/>
  <c r="C146" i="6" s="1"/>
  <c r="F146" i="6" s="1"/>
  <c r="AB31" i="5"/>
  <c r="M146" i="6" s="1"/>
  <c r="P146" i="6" s="1"/>
  <c r="B147" i="6"/>
  <c r="AC8" i="5"/>
  <c r="C147" i="6" s="1"/>
  <c r="F147" i="6" s="1"/>
  <c r="L147" i="6"/>
  <c r="AC31" i="5"/>
  <c r="M147" i="6" s="1"/>
  <c r="P147" i="6" s="1"/>
  <c r="B148" i="6"/>
  <c r="AD8" i="5"/>
  <c r="C148" i="6" s="1"/>
  <c r="L148" i="6"/>
  <c r="AD31" i="5"/>
  <c r="M148" i="6" s="1"/>
  <c r="AE8" i="5"/>
  <c r="C149" i="6" s="1"/>
  <c r="AE31" i="5"/>
  <c r="M149" i="6" s="1"/>
  <c r="P149" i="6"/>
  <c r="AF8" i="5"/>
  <c r="C150" i="6" s="1"/>
  <c r="AF31" i="5"/>
  <c r="M150" i="6" s="1"/>
  <c r="P150" i="6" s="1"/>
  <c r="B151" i="6"/>
  <c r="AG8" i="5"/>
  <c r="C151" i="6" s="1"/>
  <c r="B106" i="4" s="1"/>
  <c r="AG31" i="5"/>
  <c r="M151" i="6" s="1"/>
  <c r="P151" i="6" s="1"/>
  <c r="AH8" i="5"/>
  <c r="C152" i="6" s="1"/>
  <c r="B107" i="4" s="1"/>
  <c r="AH31" i="5"/>
  <c r="M152" i="6" s="1"/>
  <c r="AI8" i="5"/>
  <c r="C153" i="6"/>
  <c r="B108" i="4" s="1"/>
  <c r="L153" i="6"/>
  <c r="AI31" i="5"/>
  <c r="M153" i="6" s="1"/>
  <c r="P153" i="6" s="1"/>
  <c r="B154" i="6"/>
  <c r="AJ8" i="5"/>
  <c r="C154" i="6" s="1"/>
  <c r="F154" i="6" s="1"/>
  <c r="L154" i="6"/>
  <c r="AJ31" i="5"/>
  <c r="M154" i="6" s="1"/>
  <c r="J109" i="4" s="1"/>
  <c r="B155" i="6"/>
  <c r="AK8" i="5"/>
  <c r="L155" i="6"/>
  <c r="AK31" i="5"/>
  <c r="M155" i="6" s="1"/>
  <c r="B156" i="6"/>
  <c r="AL8" i="5"/>
  <c r="C156" i="6" s="1"/>
  <c r="F156" i="6" s="1"/>
  <c r="L156" i="6"/>
  <c r="AL31" i="5"/>
  <c r="M156" i="6" s="1"/>
  <c r="P156" i="6" s="1"/>
  <c r="AM8" i="5"/>
  <c r="C157" i="6" s="1"/>
  <c r="F157" i="6" s="1"/>
  <c r="AM31" i="5"/>
  <c r="M157" i="6" s="1"/>
  <c r="P157" i="6" s="1"/>
  <c r="AN8" i="5"/>
  <c r="C158" i="6"/>
  <c r="F158" i="6" s="1"/>
  <c r="AN31" i="5"/>
  <c r="M158" i="6"/>
  <c r="P158" i="6"/>
  <c r="F159" i="6"/>
  <c r="P159" i="6"/>
  <c r="B160" i="6"/>
  <c r="L160" i="6"/>
  <c r="AR8" i="5"/>
  <c r="E164" i="6" s="1"/>
  <c r="AS8" i="5"/>
  <c r="H164" i="6"/>
  <c r="AR31" i="5"/>
  <c r="O164" i="6" s="1"/>
  <c r="AS31" i="5"/>
  <c r="R164" i="6" s="1"/>
  <c r="D166" i="6"/>
  <c r="G166" i="6"/>
  <c r="N166" i="6"/>
  <c r="Q166" i="6"/>
  <c r="C169" i="6"/>
  <c r="E169" i="6"/>
  <c r="I169" i="6"/>
  <c r="M169" i="6"/>
  <c r="O169" i="6"/>
  <c r="S169" i="6"/>
  <c r="C170" i="6"/>
  <c r="M170" i="6"/>
  <c r="C171" i="6"/>
  <c r="M171" i="6"/>
  <c r="G9" i="5"/>
  <c r="C173" i="6" s="1"/>
  <c r="H173" i="6"/>
  <c r="G32" i="5"/>
  <c r="M173" i="6"/>
  <c r="R173" i="6"/>
  <c r="C174" i="6"/>
  <c r="F174" i="6"/>
  <c r="M174" i="6"/>
  <c r="P174" i="6"/>
  <c r="C175" i="6"/>
  <c r="E175" i="6"/>
  <c r="G175" i="6"/>
  <c r="J175" i="6"/>
  <c r="M175" i="6"/>
  <c r="O175" i="6"/>
  <c r="Q175" i="6"/>
  <c r="T175" i="6"/>
  <c r="D176" i="6"/>
  <c r="H176" i="6"/>
  <c r="N176" i="6"/>
  <c r="R176" i="6"/>
  <c r="D177" i="6"/>
  <c r="N177" i="6"/>
  <c r="C179" i="6"/>
  <c r="E179" i="6"/>
  <c r="I179" i="6"/>
  <c r="M179" i="6"/>
  <c r="O179" i="6"/>
  <c r="S179" i="6"/>
  <c r="C180" i="6"/>
  <c r="D180" i="6"/>
  <c r="F180" i="6"/>
  <c r="I180" i="6"/>
  <c r="M180" i="6"/>
  <c r="N180" i="6"/>
  <c r="P180" i="6"/>
  <c r="S180" i="6"/>
  <c r="D182" i="6"/>
  <c r="I182" i="6"/>
  <c r="N182" i="6"/>
  <c r="S182" i="6"/>
  <c r="O203" i="6" s="1"/>
  <c r="B186" i="6"/>
  <c r="Z9" i="5"/>
  <c r="C186" i="6" s="1"/>
  <c r="B130" i="4" s="1"/>
  <c r="L186" i="6"/>
  <c r="Z32" i="5"/>
  <c r="M186" i="6" s="1"/>
  <c r="P186" i="6" s="1"/>
  <c r="B187" i="6"/>
  <c r="AA9" i="5"/>
  <c r="C187" i="6" s="1"/>
  <c r="B131" i="4" s="1"/>
  <c r="L187" i="6"/>
  <c r="AA32" i="5"/>
  <c r="M187" i="6" s="1"/>
  <c r="P187" i="6" s="1"/>
  <c r="B188" i="6"/>
  <c r="AB9" i="5"/>
  <c r="C188" i="6" s="1"/>
  <c r="AB32" i="5"/>
  <c r="M188" i="6" s="1"/>
  <c r="P188" i="6" s="1"/>
  <c r="B189" i="6"/>
  <c r="AC9" i="5"/>
  <c r="C189" i="6" s="1"/>
  <c r="L189" i="6"/>
  <c r="AC32" i="5"/>
  <c r="M189" i="6"/>
  <c r="P189" i="6" s="1"/>
  <c r="B190" i="6"/>
  <c r="AD9" i="5"/>
  <c r="C190" i="6" s="1"/>
  <c r="L190" i="6"/>
  <c r="AD32" i="5"/>
  <c r="M190" i="6"/>
  <c r="P190" i="6" s="1"/>
  <c r="AE9" i="5"/>
  <c r="C191" i="6" s="1"/>
  <c r="AE32" i="5"/>
  <c r="M191" i="6" s="1"/>
  <c r="P191" i="6" s="1"/>
  <c r="AF9" i="5"/>
  <c r="C192" i="6" s="1"/>
  <c r="AF32" i="5"/>
  <c r="M192" i="6"/>
  <c r="P192" i="6" s="1"/>
  <c r="AG9" i="5"/>
  <c r="C193" i="6" s="1"/>
  <c r="AG32" i="5"/>
  <c r="M193" i="6"/>
  <c r="P193" i="6"/>
  <c r="AH9" i="5"/>
  <c r="C194" i="6" s="1"/>
  <c r="L194" i="6"/>
  <c r="AH32" i="5"/>
  <c r="M194" i="6"/>
  <c r="P194" i="6" s="1"/>
  <c r="B195" i="6"/>
  <c r="AI9" i="5"/>
  <c r="C195" i="6" s="1"/>
  <c r="AI32" i="5"/>
  <c r="M195" i="6"/>
  <c r="P195" i="6" s="1"/>
  <c r="B196" i="6"/>
  <c r="AJ9" i="5"/>
  <c r="C196" i="6" s="1"/>
  <c r="F196" i="6" s="1"/>
  <c r="L196" i="6"/>
  <c r="AJ32" i="5"/>
  <c r="M196" i="6"/>
  <c r="P196" i="6" s="1"/>
  <c r="B197" i="6"/>
  <c r="AK9" i="5"/>
  <c r="C197" i="6" s="1"/>
  <c r="F197" i="6" s="1"/>
  <c r="L197" i="6"/>
  <c r="AK32" i="5"/>
  <c r="M197" i="6"/>
  <c r="P197" i="6" s="1"/>
  <c r="B198" i="6"/>
  <c r="AL9" i="5"/>
  <c r="C198" i="6" s="1"/>
  <c r="L198" i="6"/>
  <c r="AL32" i="5"/>
  <c r="M198" i="6" s="1"/>
  <c r="P198" i="6" s="1"/>
  <c r="AM9" i="5"/>
  <c r="C199" i="6"/>
  <c r="F199" i="6" s="1"/>
  <c r="AM32" i="5"/>
  <c r="M199" i="6"/>
  <c r="P199" i="6"/>
  <c r="B200" i="6"/>
  <c r="AN9" i="5"/>
  <c r="C200" i="6"/>
  <c r="F200" i="6"/>
  <c r="L200" i="6"/>
  <c r="AN32" i="5"/>
  <c r="M200" i="6"/>
  <c r="P200" i="6"/>
  <c r="P201" i="6"/>
  <c r="B202" i="6"/>
  <c r="L202" i="6"/>
  <c r="E203" i="6"/>
  <c r="AR9" i="5"/>
  <c r="E206" i="6" s="1"/>
  <c r="AS9" i="5"/>
  <c r="H206" i="6" s="1"/>
  <c r="C206" i="6" s="1"/>
  <c r="AR32" i="5"/>
  <c r="O206" i="6" s="1"/>
  <c r="AS32" i="5"/>
  <c r="R206" i="6" s="1"/>
  <c r="D208" i="6"/>
  <c r="G208" i="6"/>
  <c r="N208" i="6"/>
  <c r="Q208" i="6"/>
  <c r="C211" i="6"/>
  <c r="E211" i="6"/>
  <c r="I211" i="6"/>
  <c r="M211" i="6"/>
  <c r="O211" i="6"/>
  <c r="S211" i="6"/>
  <c r="C212" i="6"/>
  <c r="M212" i="6"/>
  <c r="C213" i="6"/>
  <c r="M213" i="6"/>
  <c r="G10" i="5"/>
  <c r="C215" i="6" s="1"/>
  <c r="H215" i="6"/>
  <c r="G33" i="5"/>
  <c r="M215" i="6"/>
  <c r="R215" i="6"/>
  <c r="C216" i="6"/>
  <c r="F216" i="6"/>
  <c r="M216" i="6"/>
  <c r="P216" i="6"/>
  <c r="C217" i="6"/>
  <c r="E217" i="6"/>
  <c r="G217" i="6"/>
  <c r="J217" i="6"/>
  <c r="M217" i="6"/>
  <c r="O217" i="6"/>
  <c r="Q217" i="6"/>
  <c r="T217" i="6"/>
  <c r="D218" i="6"/>
  <c r="H218" i="6"/>
  <c r="N218" i="6"/>
  <c r="R218" i="6"/>
  <c r="D219" i="6"/>
  <c r="N219" i="6"/>
  <c r="C221" i="6"/>
  <c r="E221" i="6"/>
  <c r="I221" i="6"/>
  <c r="M221" i="6"/>
  <c r="O221" i="6"/>
  <c r="S221" i="6"/>
  <c r="C222" i="6"/>
  <c r="D222" i="6"/>
  <c r="F222" i="6"/>
  <c r="I222" i="6"/>
  <c r="M222" i="6"/>
  <c r="N222" i="6"/>
  <c r="P222" i="6"/>
  <c r="S222" i="6"/>
  <c r="D224" i="6"/>
  <c r="I224" i="6"/>
  <c r="N224" i="6"/>
  <c r="S224" i="6"/>
  <c r="O245" i="6" s="1"/>
  <c r="B228" i="6"/>
  <c r="Z10" i="5"/>
  <c r="C228" i="6" s="1"/>
  <c r="L228" i="6"/>
  <c r="Z33" i="5"/>
  <c r="M228" i="6" s="1"/>
  <c r="P228" i="6" s="1"/>
  <c r="B229" i="6"/>
  <c r="AA10" i="5"/>
  <c r="C229" i="6" s="1"/>
  <c r="L229" i="6"/>
  <c r="AA33" i="5"/>
  <c r="M229" i="6"/>
  <c r="P229" i="6" s="1"/>
  <c r="B230" i="6"/>
  <c r="AB10" i="5"/>
  <c r="C230" i="6" s="1"/>
  <c r="L230" i="6"/>
  <c r="AB33" i="5"/>
  <c r="M230" i="6"/>
  <c r="P230" i="6" s="1"/>
  <c r="B231" i="6"/>
  <c r="AC10" i="5"/>
  <c r="C231" i="6" s="1"/>
  <c r="L231" i="6"/>
  <c r="AC33" i="5"/>
  <c r="M231" i="6" s="1"/>
  <c r="P231" i="6" s="1"/>
  <c r="B232" i="6"/>
  <c r="AD10" i="5"/>
  <c r="C232" i="6" s="1"/>
  <c r="L232" i="6"/>
  <c r="AD33" i="5"/>
  <c r="M232" i="6" s="1"/>
  <c r="P232" i="6" s="1"/>
  <c r="AE10" i="5"/>
  <c r="C233" i="6" s="1"/>
  <c r="AE33" i="5"/>
  <c r="M233" i="6" s="1"/>
  <c r="P233" i="6" s="1"/>
  <c r="AF10" i="5"/>
  <c r="C234" i="6" s="1"/>
  <c r="F234" i="6" s="1"/>
  <c r="AF33" i="5"/>
  <c r="M234" i="6" s="1"/>
  <c r="P234" i="6" s="1"/>
  <c r="B235" i="6"/>
  <c r="AG10" i="5"/>
  <c r="C235" i="6" s="1"/>
  <c r="AG33" i="5"/>
  <c r="M235" i="6" s="1"/>
  <c r="P235" i="6" s="1"/>
  <c r="B236" i="6"/>
  <c r="AH10" i="5"/>
  <c r="C236" i="6" s="1"/>
  <c r="F236" i="6" s="1"/>
  <c r="L236" i="6"/>
  <c r="AH33" i="5"/>
  <c r="M236" i="6" s="1"/>
  <c r="P236" i="6" s="1"/>
  <c r="B237" i="6"/>
  <c r="AI10" i="5"/>
  <c r="C237" i="6" s="1"/>
  <c r="L237" i="6"/>
  <c r="AI33" i="5"/>
  <c r="M237" i="6" s="1"/>
  <c r="P237" i="6" s="1"/>
  <c r="B238" i="6"/>
  <c r="AJ10" i="5"/>
  <c r="C238" i="6" s="1"/>
  <c r="F238" i="6" s="1"/>
  <c r="L238" i="6"/>
  <c r="AJ33" i="5"/>
  <c r="M238" i="6" s="1"/>
  <c r="P238" i="6" s="1"/>
  <c r="B239" i="6"/>
  <c r="AK10" i="5"/>
  <c r="C239" i="6" s="1"/>
  <c r="F239" i="6" s="1"/>
  <c r="L239" i="6"/>
  <c r="AK33" i="5"/>
  <c r="M239" i="6" s="1"/>
  <c r="P239" i="6" s="1"/>
  <c r="B240" i="6"/>
  <c r="AL10" i="5"/>
  <c r="C240" i="6" s="1"/>
  <c r="F240" i="6" s="1"/>
  <c r="L240" i="6"/>
  <c r="AL33" i="5"/>
  <c r="M240" i="6"/>
  <c r="P240" i="6" s="1"/>
  <c r="AM10" i="5"/>
  <c r="C241" i="6" s="1"/>
  <c r="F241" i="6" s="1"/>
  <c r="AM33" i="5"/>
  <c r="M241" i="6"/>
  <c r="P241" i="6" s="1"/>
  <c r="AN10" i="5"/>
  <c r="C242" i="6" s="1"/>
  <c r="F242" i="6" s="1"/>
  <c r="L242" i="6"/>
  <c r="AN33" i="5"/>
  <c r="M242" i="6"/>
  <c r="P242" i="6" s="1"/>
  <c r="P243" i="6"/>
  <c r="B244" i="6"/>
  <c r="L244" i="6"/>
  <c r="E245" i="6"/>
  <c r="AR10" i="5"/>
  <c r="E248" i="6" s="1"/>
  <c r="AS10" i="5"/>
  <c r="H248" i="6" s="1"/>
  <c r="AR33" i="5"/>
  <c r="O248" i="6"/>
  <c r="AS33" i="5"/>
  <c r="R248" i="6" s="1"/>
  <c r="D250" i="6"/>
  <c r="G250" i="6"/>
  <c r="N250" i="6"/>
  <c r="Q250" i="6"/>
  <c r="C253" i="6"/>
  <c r="E253" i="6"/>
  <c r="I253" i="6"/>
  <c r="M253" i="6"/>
  <c r="O253" i="6"/>
  <c r="S253" i="6"/>
  <c r="C254" i="6"/>
  <c r="M254" i="6"/>
  <c r="C255" i="6"/>
  <c r="M255" i="6"/>
  <c r="G11" i="5"/>
  <c r="C257" i="6" s="1"/>
  <c r="H257" i="6"/>
  <c r="G34" i="5"/>
  <c r="M257" i="6" s="1"/>
  <c r="R257" i="6"/>
  <c r="C258" i="6"/>
  <c r="F258" i="6"/>
  <c r="M258" i="6"/>
  <c r="P258" i="6"/>
  <c r="C259" i="6"/>
  <c r="E259" i="6"/>
  <c r="G259" i="6"/>
  <c r="J259" i="6"/>
  <c r="M259" i="6"/>
  <c r="O259" i="6"/>
  <c r="Q259" i="6"/>
  <c r="T259" i="6"/>
  <c r="D260" i="6"/>
  <c r="H260" i="6"/>
  <c r="N260" i="6"/>
  <c r="R260" i="6"/>
  <c r="D261" i="6"/>
  <c r="N261" i="6"/>
  <c r="C263" i="6"/>
  <c r="E263" i="6"/>
  <c r="I263" i="6"/>
  <c r="M263" i="6"/>
  <c r="O263" i="6"/>
  <c r="S263" i="6"/>
  <c r="C264" i="6"/>
  <c r="D264" i="6"/>
  <c r="F264" i="6"/>
  <c r="I264" i="6"/>
  <c r="M264" i="6"/>
  <c r="N264" i="6"/>
  <c r="P264" i="6"/>
  <c r="S264" i="6"/>
  <c r="D266" i="6"/>
  <c r="I266" i="6"/>
  <c r="E287" i="6" s="1"/>
  <c r="N266" i="6"/>
  <c r="S266" i="6"/>
  <c r="O287" i="6"/>
  <c r="B270" i="6"/>
  <c r="Z11" i="5"/>
  <c r="C270" i="6" s="1"/>
  <c r="B192" i="4" s="1"/>
  <c r="L270" i="6"/>
  <c r="Z34" i="5"/>
  <c r="M270" i="6" s="1"/>
  <c r="P270" i="6" s="1"/>
  <c r="B271" i="6"/>
  <c r="AA11" i="5"/>
  <c r="C271" i="6" s="1"/>
  <c r="F271" i="6" s="1"/>
  <c r="L271" i="6"/>
  <c r="AA34" i="5"/>
  <c r="M271" i="6"/>
  <c r="B272" i="6"/>
  <c r="AB11" i="5"/>
  <c r="C272" i="6" s="1"/>
  <c r="L272" i="6"/>
  <c r="AB34" i="5"/>
  <c r="M272" i="6" s="1"/>
  <c r="P272" i="6" s="1"/>
  <c r="B273" i="6"/>
  <c r="AC11" i="5"/>
  <c r="C273" i="6" s="1"/>
  <c r="F273" i="6" s="1"/>
  <c r="L273" i="6"/>
  <c r="AC34" i="5"/>
  <c r="M273" i="6" s="1"/>
  <c r="P273" i="6" s="1"/>
  <c r="B274" i="6"/>
  <c r="AD11" i="5"/>
  <c r="C274" i="6" s="1"/>
  <c r="F274" i="6" s="1"/>
  <c r="L274" i="6"/>
  <c r="AD34" i="5"/>
  <c r="M274" i="6" s="1"/>
  <c r="P274" i="6"/>
  <c r="B275" i="6"/>
  <c r="AE11" i="5"/>
  <c r="C275" i="6" s="1"/>
  <c r="F275" i="6" s="1"/>
  <c r="AE34" i="5"/>
  <c r="M275" i="6" s="1"/>
  <c r="P275" i="6" s="1"/>
  <c r="AF11" i="5"/>
  <c r="C276" i="6" s="1"/>
  <c r="B198" i="4" s="1"/>
  <c r="AF34" i="5"/>
  <c r="M276" i="6" s="1"/>
  <c r="P276" i="6" s="1"/>
  <c r="B277" i="6"/>
  <c r="AG11" i="5"/>
  <c r="C277" i="6" s="1"/>
  <c r="F277" i="6" s="1"/>
  <c r="L277" i="6"/>
  <c r="AG34" i="5"/>
  <c r="M277" i="6"/>
  <c r="P277" i="6" s="1"/>
  <c r="B278" i="6"/>
  <c r="AH11" i="5"/>
  <c r="C278" i="6" s="1"/>
  <c r="L278" i="6"/>
  <c r="AH34" i="5"/>
  <c r="M278" i="6" s="1"/>
  <c r="P278" i="6" s="1"/>
  <c r="B279" i="6"/>
  <c r="AI11" i="5"/>
  <c r="C279" i="6" s="1"/>
  <c r="B201" i="4" s="1"/>
  <c r="L279" i="6"/>
  <c r="AI34" i="5"/>
  <c r="M279" i="6" s="1"/>
  <c r="P279" i="6" s="1"/>
  <c r="B280" i="6"/>
  <c r="AJ11" i="5"/>
  <c r="C280" i="6" s="1"/>
  <c r="L280" i="6"/>
  <c r="AJ34" i="5"/>
  <c r="M280" i="6" s="1"/>
  <c r="P280" i="6" s="1"/>
  <c r="B281" i="6"/>
  <c r="AK11" i="5"/>
  <c r="L281" i="6"/>
  <c r="AK34" i="5"/>
  <c r="M281" i="6"/>
  <c r="B282" i="6"/>
  <c r="AL11" i="5"/>
  <c r="C282" i="6" s="1"/>
  <c r="L282" i="6"/>
  <c r="AL34" i="5"/>
  <c r="M282" i="6" s="1"/>
  <c r="AM11" i="5"/>
  <c r="C283" i="6" s="1"/>
  <c r="F283" i="6" s="1"/>
  <c r="AM34" i="5"/>
  <c r="M283" i="6"/>
  <c r="B284" i="6"/>
  <c r="AN11" i="5"/>
  <c r="C284" i="6"/>
  <c r="L284" i="6"/>
  <c r="AN34" i="5"/>
  <c r="M284" i="6" s="1"/>
  <c r="P285" i="6"/>
  <c r="B286" i="6"/>
  <c r="L286" i="6"/>
  <c r="AR11" i="5"/>
  <c r="E290" i="6" s="1"/>
  <c r="AS11" i="5"/>
  <c r="H290" i="6" s="1"/>
  <c r="AR34" i="5"/>
  <c r="O290" i="6" s="1"/>
  <c r="AS34" i="5"/>
  <c r="R290" i="6"/>
  <c r="D292" i="6"/>
  <c r="G292" i="6"/>
  <c r="N292" i="6"/>
  <c r="Q292" i="6"/>
  <c r="C295" i="6"/>
  <c r="E295" i="6"/>
  <c r="I295" i="6"/>
  <c r="M295" i="6"/>
  <c r="O295" i="6"/>
  <c r="S295" i="6"/>
  <c r="C296" i="6"/>
  <c r="M296" i="6"/>
  <c r="C297" i="6"/>
  <c r="M297" i="6"/>
  <c r="G12" i="5"/>
  <c r="C299" i="6" s="1"/>
  <c r="H299" i="6"/>
  <c r="G35" i="5"/>
  <c r="M299" i="6"/>
  <c r="R299" i="6"/>
  <c r="C300" i="6"/>
  <c r="F300" i="6"/>
  <c r="M300" i="6"/>
  <c r="P300" i="6"/>
  <c r="C301" i="6"/>
  <c r="E301" i="6"/>
  <c r="G301" i="6"/>
  <c r="J301" i="6"/>
  <c r="M301" i="6"/>
  <c r="O301" i="6"/>
  <c r="Q301" i="6"/>
  <c r="T301" i="6"/>
  <c r="D302" i="6"/>
  <c r="H302" i="6"/>
  <c r="N302" i="6"/>
  <c r="R302" i="6"/>
  <c r="D303" i="6"/>
  <c r="N303" i="6"/>
  <c r="C305" i="6"/>
  <c r="E305" i="6"/>
  <c r="I305" i="6"/>
  <c r="M305" i="6"/>
  <c r="O305" i="6"/>
  <c r="S305" i="6"/>
  <c r="C306" i="6"/>
  <c r="D306" i="6"/>
  <c r="F306" i="6"/>
  <c r="I306" i="6"/>
  <c r="M306" i="6"/>
  <c r="N306" i="6"/>
  <c r="P306" i="6"/>
  <c r="S306" i="6"/>
  <c r="D308" i="6"/>
  <c r="I308" i="6"/>
  <c r="N308" i="6"/>
  <c r="S308" i="6"/>
  <c r="O329" i="6" s="1"/>
  <c r="B312" i="6"/>
  <c r="Z12" i="5"/>
  <c r="C312" i="6" s="1"/>
  <c r="F312" i="6" s="1"/>
  <c r="L312" i="6"/>
  <c r="Z35" i="5"/>
  <c r="M312" i="6" s="1"/>
  <c r="P312" i="6"/>
  <c r="B313" i="6"/>
  <c r="AA12" i="5"/>
  <c r="C313" i="6" s="1"/>
  <c r="F313" i="6" s="1"/>
  <c r="L313" i="6"/>
  <c r="AA35" i="5"/>
  <c r="M313" i="6" s="1"/>
  <c r="B314" i="6"/>
  <c r="AB12" i="5"/>
  <c r="C314" i="6" s="1"/>
  <c r="F314" i="6" s="1"/>
  <c r="L314" i="6"/>
  <c r="AB35" i="5"/>
  <c r="M314" i="6" s="1"/>
  <c r="P314" i="6"/>
  <c r="B315" i="6"/>
  <c r="AC12" i="5"/>
  <c r="C315" i="6" s="1"/>
  <c r="L315" i="6"/>
  <c r="AC35" i="5"/>
  <c r="B316" i="6"/>
  <c r="AD12" i="5"/>
  <c r="C316" i="6" s="1"/>
  <c r="L316" i="6"/>
  <c r="AD35" i="5"/>
  <c r="M316" i="6" s="1"/>
  <c r="P316" i="6" s="1"/>
  <c r="B317" i="6"/>
  <c r="AE12" i="5"/>
  <c r="AE35" i="5"/>
  <c r="M317" i="6"/>
  <c r="P317" i="6" s="1"/>
  <c r="AF12" i="5"/>
  <c r="C318" i="6" s="1"/>
  <c r="AF35" i="5"/>
  <c r="M318" i="6" s="1"/>
  <c r="P318" i="6" s="1"/>
  <c r="AG12" i="5"/>
  <c r="C319" i="6" s="1"/>
  <c r="B230" i="4" s="1"/>
  <c r="L319" i="6"/>
  <c r="AG35" i="5"/>
  <c r="M319" i="6"/>
  <c r="P319" i="6" s="1"/>
  <c r="B320" i="6"/>
  <c r="AH12" i="5"/>
  <c r="C320" i="6" s="1"/>
  <c r="L320" i="6"/>
  <c r="AH35" i="5"/>
  <c r="M320" i="6" s="1"/>
  <c r="P320" i="6" s="1"/>
  <c r="B321" i="6"/>
  <c r="AI12" i="5"/>
  <c r="C321" i="6" s="1"/>
  <c r="F321" i="6" s="1"/>
  <c r="L321" i="6"/>
  <c r="AI35" i="5"/>
  <c r="B322" i="6"/>
  <c r="AJ12" i="5"/>
  <c r="C322" i="6" s="1"/>
  <c r="B233" i="4" s="1"/>
  <c r="L322" i="6"/>
  <c r="AJ35" i="5"/>
  <c r="M322" i="6" s="1"/>
  <c r="P322" i="6" s="1"/>
  <c r="B323" i="6"/>
  <c r="AK12" i="5"/>
  <c r="C323" i="6" s="1"/>
  <c r="B234" i="4" s="1"/>
  <c r="L323" i="6"/>
  <c r="AK35" i="5"/>
  <c r="M323" i="6"/>
  <c r="P323" i="6" s="1"/>
  <c r="B324" i="6"/>
  <c r="AL12" i="5"/>
  <c r="C324" i="6" s="1"/>
  <c r="L324" i="6"/>
  <c r="AL35" i="5"/>
  <c r="M324" i="6"/>
  <c r="P324" i="6" s="1"/>
  <c r="AM12" i="5"/>
  <c r="C325" i="6" s="1"/>
  <c r="F325" i="6"/>
  <c r="AM35" i="5"/>
  <c r="M325" i="6" s="1"/>
  <c r="P325" i="6" s="1"/>
  <c r="B326" i="6"/>
  <c r="AN12" i="5"/>
  <c r="C326" i="6" s="1"/>
  <c r="F326" i="6" s="1"/>
  <c r="L326" i="6"/>
  <c r="AN35" i="5"/>
  <c r="M326" i="6" s="1"/>
  <c r="P326" i="6" s="1"/>
  <c r="P327" i="6"/>
  <c r="B328" i="6"/>
  <c r="L328" i="6"/>
  <c r="E329" i="6"/>
  <c r="AR12" i="5"/>
  <c r="E332" i="6" s="1"/>
  <c r="C332" i="6" s="1"/>
  <c r="AS12" i="5"/>
  <c r="H332" i="6" s="1"/>
  <c r="AR35" i="5"/>
  <c r="O332" i="6"/>
  <c r="AS35" i="5"/>
  <c r="R332" i="6" s="1"/>
  <c r="D334" i="6"/>
  <c r="G334" i="6"/>
  <c r="N334" i="6"/>
  <c r="Q334" i="6"/>
  <c r="C337" i="6"/>
  <c r="E337" i="6"/>
  <c r="I337" i="6"/>
  <c r="M337" i="6"/>
  <c r="O337" i="6"/>
  <c r="S337" i="6"/>
  <c r="C338" i="6"/>
  <c r="M338" i="6"/>
  <c r="C339" i="6"/>
  <c r="M339" i="6"/>
  <c r="G13" i="5"/>
  <c r="C341" i="6"/>
  <c r="H341" i="6"/>
  <c r="G36" i="5"/>
  <c r="M341" i="6" s="1"/>
  <c r="R341" i="6"/>
  <c r="C342" i="6"/>
  <c r="F342" i="6"/>
  <c r="M342" i="6"/>
  <c r="P342" i="6"/>
  <c r="C343" i="6"/>
  <c r="E343" i="6"/>
  <c r="G343" i="6"/>
  <c r="J343" i="6"/>
  <c r="M343" i="6"/>
  <c r="O343" i="6"/>
  <c r="Q343" i="6"/>
  <c r="T343" i="6"/>
  <c r="D344" i="6"/>
  <c r="H344" i="6"/>
  <c r="N344" i="6"/>
  <c r="R344" i="6"/>
  <c r="D345" i="6"/>
  <c r="N345" i="6"/>
  <c r="C347" i="6"/>
  <c r="E347" i="6"/>
  <c r="I347" i="6"/>
  <c r="M347" i="6"/>
  <c r="O347" i="6"/>
  <c r="S347" i="6"/>
  <c r="C348" i="6"/>
  <c r="D348" i="6"/>
  <c r="F348" i="6"/>
  <c r="I348" i="6"/>
  <c r="M348" i="6"/>
  <c r="N348" i="6"/>
  <c r="P348" i="6"/>
  <c r="S348" i="6"/>
  <c r="D350" i="6"/>
  <c r="I350" i="6"/>
  <c r="E371" i="6" s="1"/>
  <c r="N350" i="6"/>
  <c r="S350" i="6"/>
  <c r="O371" i="6" s="1"/>
  <c r="B354" i="6"/>
  <c r="Z13" i="5"/>
  <c r="C354" i="6" s="1"/>
  <c r="L354" i="6"/>
  <c r="Z36" i="5"/>
  <c r="M354" i="6"/>
  <c r="B355" i="6"/>
  <c r="AA13" i="5"/>
  <c r="C355" i="6" s="1"/>
  <c r="L355" i="6"/>
  <c r="AA36" i="5"/>
  <c r="M355" i="6" s="1"/>
  <c r="P355" i="6" s="1"/>
  <c r="B356" i="6"/>
  <c r="AB13" i="5"/>
  <c r="C356" i="6" s="1"/>
  <c r="L356" i="6"/>
  <c r="AB36" i="5"/>
  <c r="M356" i="6" s="1"/>
  <c r="P356" i="6" s="1"/>
  <c r="B357" i="6"/>
  <c r="AC13" i="5"/>
  <c r="C357" i="6" s="1"/>
  <c r="F357" i="6" s="1"/>
  <c r="L357" i="6"/>
  <c r="AC36" i="5"/>
  <c r="M357" i="6" s="1"/>
  <c r="P357" i="6" s="1"/>
  <c r="B358" i="6"/>
  <c r="AD13" i="5"/>
  <c r="C358" i="6" s="1"/>
  <c r="L358" i="6"/>
  <c r="AD36" i="5"/>
  <c r="M358" i="6" s="1"/>
  <c r="J258" i="4" s="1"/>
  <c r="AE13" i="5"/>
  <c r="C359" i="6" s="1"/>
  <c r="L359" i="6"/>
  <c r="AE36" i="5"/>
  <c r="M359" i="6" s="1"/>
  <c r="P359" i="6" s="1"/>
  <c r="AF13" i="5"/>
  <c r="C360" i="6" s="1"/>
  <c r="AF36" i="5"/>
  <c r="M360" i="6" s="1"/>
  <c r="P360" i="6" s="1"/>
  <c r="B361" i="6"/>
  <c r="AG13" i="5"/>
  <c r="C361" i="6" s="1"/>
  <c r="L361" i="6"/>
  <c r="AG36" i="5"/>
  <c r="M361" i="6" s="1"/>
  <c r="P361" i="6" s="1"/>
  <c r="B362" i="6"/>
  <c r="AH13" i="5"/>
  <c r="C362" i="6" s="1"/>
  <c r="L362" i="6"/>
  <c r="AH36" i="5"/>
  <c r="M362" i="6" s="1"/>
  <c r="P362" i="6"/>
  <c r="B363" i="6"/>
  <c r="AI13" i="5"/>
  <c r="C363" i="6" s="1"/>
  <c r="F363" i="6" s="1"/>
  <c r="L363" i="6"/>
  <c r="AI36" i="5"/>
  <c r="M363" i="6" s="1"/>
  <c r="B364" i="6"/>
  <c r="AJ13" i="5"/>
  <c r="C364" i="6" s="1"/>
  <c r="F364" i="6" s="1"/>
  <c r="L364" i="6"/>
  <c r="AJ36" i="5"/>
  <c r="M364" i="6" s="1"/>
  <c r="P364" i="6"/>
  <c r="B365" i="6"/>
  <c r="AK13" i="5"/>
  <c r="C365" i="6" s="1"/>
  <c r="L365" i="6"/>
  <c r="AK36" i="5"/>
  <c r="M365" i="6" s="1"/>
  <c r="P365" i="6" s="1"/>
  <c r="B366" i="6"/>
  <c r="AL13" i="5"/>
  <c r="C366" i="6" s="1"/>
  <c r="L366" i="6"/>
  <c r="AL36" i="5"/>
  <c r="M366" i="6" s="1"/>
  <c r="AM13" i="5"/>
  <c r="C367" i="6"/>
  <c r="F367" i="6"/>
  <c r="AM36" i="5"/>
  <c r="M367" i="6" s="1"/>
  <c r="B368" i="6"/>
  <c r="AN13" i="5"/>
  <c r="C368" i="6" s="1"/>
  <c r="F368" i="6"/>
  <c r="L368" i="6"/>
  <c r="AN36" i="5"/>
  <c r="M368" i="6" s="1"/>
  <c r="P368" i="6"/>
  <c r="P369" i="6"/>
  <c r="B370" i="6"/>
  <c r="L370" i="6"/>
  <c r="AR13" i="5"/>
  <c r="E374" i="6" s="1"/>
  <c r="AS13" i="5"/>
  <c r="H374" i="6" s="1"/>
  <c r="AR36" i="5"/>
  <c r="O374" i="6" s="1"/>
  <c r="AS36" i="5"/>
  <c r="R374" i="6"/>
  <c r="D376" i="6"/>
  <c r="G376" i="6"/>
  <c r="N376" i="6"/>
  <c r="Q376" i="6"/>
  <c r="C379" i="6"/>
  <c r="E379" i="6"/>
  <c r="I379" i="6"/>
  <c r="M379" i="6"/>
  <c r="O379" i="6"/>
  <c r="S379" i="6"/>
  <c r="C380" i="6"/>
  <c r="M380" i="6"/>
  <c r="C381" i="6"/>
  <c r="M381" i="6"/>
  <c r="G14" i="5"/>
  <c r="C383" i="6" s="1"/>
  <c r="H383" i="6"/>
  <c r="G37" i="5"/>
  <c r="M383" i="6"/>
  <c r="R383" i="6"/>
  <c r="C384" i="6"/>
  <c r="F384" i="6"/>
  <c r="M384" i="6"/>
  <c r="P384" i="6"/>
  <c r="C385" i="6"/>
  <c r="E385" i="6"/>
  <c r="G385" i="6"/>
  <c r="J385" i="6"/>
  <c r="M385" i="6"/>
  <c r="O385" i="6"/>
  <c r="Q385" i="6"/>
  <c r="T385" i="6"/>
  <c r="D386" i="6"/>
  <c r="H386" i="6"/>
  <c r="N386" i="6"/>
  <c r="R386" i="6"/>
  <c r="D387" i="6"/>
  <c r="N387" i="6"/>
  <c r="C389" i="6"/>
  <c r="E389" i="6"/>
  <c r="I389" i="6"/>
  <c r="M389" i="6"/>
  <c r="O389" i="6"/>
  <c r="S389" i="6"/>
  <c r="C390" i="6"/>
  <c r="D390" i="6"/>
  <c r="F390" i="6"/>
  <c r="I390" i="6"/>
  <c r="M390" i="6"/>
  <c r="N390" i="6"/>
  <c r="P390" i="6"/>
  <c r="S390" i="6"/>
  <c r="D392" i="6"/>
  <c r="I392" i="6"/>
  <c r="E413" i="6"/>
  <c r="N392" i="6"/>
  <c r="S392" i="6"/>
  <c r="O413" i="6" s="1"/>
  <c r="B396" i="6"/>
  <c r="Z14" i="5"/>
  <c r="C396" i="6" s="1"/>
  <c r="F396" i="6" s="1"/>
  <c r="L396" i="6"/>
  <c r="Z37" i="5"/>
  <c r="M396" i="6" s="1"/>
  <c r="P396" i="6" s="1"/>
  <c r="B397" i="6"/>
  <c r="AA14" i="5"/>
  <c r="C397" i="6" s="1"/>
  <c r="L397" i="6"/>
  <c r="AA37" i="5"/>
  <c r="M397" i="6" s="1"/>
  <c r="P397" i="6" s="1"/>
  <c r="B398" i="6"/>
  <c r="AB14" i="5"/>
  <c r="C398" i="6" s="1"/>
  <c r="L398" i="6"/>
  <c r="AB37" i="5"/>
  <c r="M398" i="6"/>
  <c r="P398" i="6"/>
  <c r="B399" i="6"/>
  <c r="AC14" i="5"/>
  <c r="C399" i="6" s="1"/>
  <c r="L399" i="6"/>
  <c r="AC37" i="5"/>
  <c r="M399" i="6" s="1"/>
  <c r="P399" i="6" s="1"/>
  <c r="B400" i="6"/>
  <c r="AD14" i="5"/>
  <c r="C400" i="6" s="1"/>
  <c r="B289" i="4" s="1"/>
  <c r="L400" i="6"/>
  <c r="AD37" i="5"/>
  <c r="M400" i="6" s="1"/>
  <c r="P400" i="6" s="1"/>
  <c r="B401" i="6"/>
  <c r="AE14" i="5"/>
  <c r="C401" i="6" s="1"/>
  <c r="AE37" i="5"/>
  <c r="M401" i="6" s="1"/>
  <c r="P401" i="6" s="1"/>
  <c r="AF14" i="5"/>
  <c r="C402" i="6" s="1"/>
  <c r="AF37" i="5"/>
  <c r="M402" i="6" s="1"/>
  <c r="P402" i="6" s="1"/>
  <c r="B403" i="6"/>
  <c r="AG14" i="5"/>
  <c r="C403" i="6" s="1"/>
  <c r="L403" i="6"/>
  <c r="AG37" i="5"/>
  <c r="M403" i="6" s="1"/>
  <c r="P403" i="6" s="1"/>
  <c r="B404" i="6"/>
  <c r="AH14" i="5"/>
  <c r="L404" i="6"/>
  <c r="AH37" i="5"/>
  <c r="M404" i="6"/>
  <c r="B405" i="6"/>
  <c r="AI14" i="5"/>
  <c r="C405" i="6" s="1"/>
  <c r="L405" i="6"/>
  <c r="AI37" i="5"/>
  <c r="M405" i="6" s="1"/>
  <c r="B406" i="6"/>
  <c r="AJ14" i="5"/>
  <c r="C406" i="6" s="1"/>
  <c r="L406" i="6"/>
  <c r="AJ37" i="5"/>
  <c r="M406" i="6"/>
  <c r="B407" i="6"/>
  <c r="AK14" i="5"/>
  <c r="C407" i="6" s="1"/>
  <c r="L407" i="6"/>
  <c r="AK37" i="5"/>
  <c r="M407" i="6" s="1"/>
  <c r="B408" i="6"/>
  <c r="AL14" i="5"/>
  <c r="C408" i="6" s="1"/>
  <c r="L408" i="6"/>
  <c r="AL37" i="5"/>
  <c r="M408" i="6" s="1"/>
  <c r="P408" i="6" s="1"/>
  <c r="AM14" i="5"/>
  <c r="C409" i="6"/>
  <c r="F409" i="6" s="1"/>
  <c r="AM37" i="5"/>
  <c r="M409" i="6" s="1"/>
  <c r="P409" i="6" s="1"/>
  <c r="B410" i="6"/>
  <c r="AN14" i="5"/>
  <c r="C410" i="6" s="1"/>
  <c r="F410" i="6" s="1"/>
  <c r="L410" i="6"/>
  <c r="AN37" i="5"/>
  <c r="M410" i="6" s="1"/>
  <c r="P410" i="6" s="1"/>
  <c r="P411" i="6"/>
  <c r="B412" i="6"/>
  <c r="L412" i="6"/>
  <c r="AR14" i="5"/>
  <c r="E416" i="6" s="1"/>
  <c r="AS14" i="5"/>
  <c r="H416" i="6" s="1"/>
  <c r="C416" i="6" s="1"/>
  <c r="AR37" i="5"/>
  <c r="O416" i="6" s="1"/>
  <c r="AS37" i="5"/>
  <c r="R416" i="6"/>
  <c r="D418" i="6"/>
  <c r="G418" i="6"/>
  <c r="N418" i="6"/>
  <c r="Q418" i="6"/>
  <c r="C421" i="6"/>
  <c r="E421" i="6"/>
  <c r="I421" i="6"/>
  <c r="M421" i="6"/>
  <c r="O421" i="6"/>
  <c r="S421" i="6"/>
  <c r="C422" i="6"/>
  <c r="M422" i="6"/>
  <c r="C423" i="6"/>
  <c r="M423" i="6"/>
  <c r="G15" i="5"/>
  <c r="C425" i="6" s="1"/>
  <c r="H425" i="6"/>
  <c r="G38" i="5"/>
  <c r="M425" i="6" s="1"/>
  <c r="R425" i="6"/>
  <c r="C426" i="6"/>
  <c r="F426" i="6"/>
  <c r="M426" i="6"/>
  <c r="P426" i="6"/>
  <c r="C427" i="6"/>
  <c r="E427" i="6"/>
  <c r="G427" i="6"/>
  <c r="J427" i="6"/>
  <c r="M427" i="6"/>
  <c r="O427" i="6"/>
  <c r="Q427" i="6"/>
  <c r="T427" i="6"/>
  <c r="D428" i="6"/>
  <c r="H428" i="6"/>
  <c r="N428" i="6"/>
  <c r="O428" i="6"/>
  <c r="R428" i="6"/>
  <c r="D429" i="6"/>
  <c r="N429" i="6"/>
  <c r="C431" i="6"/>
  <c r="E431" i="6"/>
  <c r="I431" i="6"/>
  <c r="M431" i="6"/>
  <c r="O431" i="6"/>
  <c r="S431" i="6"/>
  <c r="C432" i="6"/>
  <c r="D432" i="6"/>
  <c r="F432" i="6"/>
  <c r="I432" i="6"/>
  <c r="M432" i="6"/>
  <c r="N432" i="6"/>
  <c r="P432" i="6"/>
  <c r="S432" i="6"/>
  <c r="D434" i="6"/>
  <c r="I434" i="6"/>
  <c r="E455" i="6" s="1"/>
  <c r="N434" i="6"/>
  <c r="S434" i="6"/>
  <c r="O455" i="6" s="1"/>
  <c r="B438" i="6"/>
  <c r="Z15" i="5"/>
  <c r="C438" i="6" s="1"/>
  <c r="L438" i="6"/>
  <c r="Z38" i="5"/>
  <c r="M438" i="6"/>
  <c r="B439" i="6"/>
  <c r="AA15" i="5"/>
  <c r="C439" i="6" s="1"/>
  <c r="F439" i="6" s="1"/>
  <c r="L439" i="6"/>
  <c r="AA38" i="5"/>
  <c r="M439" i="6" s="1"/>
  <c r="P439" i="6" s="1"/>
  <c r="B440" i="6"/>
  <c r="AB15" i="5"/>
  <c r="C440" i="6" s="1"/>
  <c r="F440" i="6" s="1"/>
  <c r="L440" i="6"/>
  <c r="AB38" i="5"/>
  <c r="M440" i="6" s="1"/>
  <c r="P440" i="6" s="1"/>
  <c r="B441" i="6"/>
  <c r="AC15" i="5"/>
  <c r="C441" i="6" s="1"/>
  <c r="L441" i="6"/>
  <c r="AC38" i="5"/>
  <c r="M441" i="6" s="1"/>
  <c r="B442" i="6"/>
  <c r="AD15" i="5"/>
  <c r="C442" i="6" s="1"/>
  <c r="L442" i="6"/>
  <c r="AD38" i="5"/>
  <c r="M442" i="6" s="1"/>
  <c r="P442" i="6" s="1"/>
  <c r="AE15" i="5"/>
  <c r="C443" i="6" s="1"/>
  <c r="AE38" i="5"/>
  <c r="AF15" i="5"/>
  <c r="C444" i="6" s="1"/>
  <c r="AF38" i="5"/>
  <c r="M444" i="6" s="1"/>
  <c r="P444" i="6" s="1"/>
  <c r="B445" i="6"/>
  <c r="AG15" i="5"/>
  <c r="C445" i="6" s="1"/>
  <c r="B323" i="4" s="1"/>
  <c r="L445" i="6"/>
  <c r="AG38" i="5"/>
  <c r="M445" i="6"/>
  <c r="P445" i="6" s="1"/>
  <c r="B446" i="6"/>
  <c r="AH15" i="5"/>
  <c r="C446" i="6" s="1"/>
  <c r="L446" i="6"/>
  <c r="AH38" i="5"/>
  <c r="M446" i="6" s="1"/>
  <c r="B447" i="6"/>
  <c r="AI15" i="5"/>
  <c r="C447" i="6" s="1"/>
  <c r="F447" i="6" s="1"/>
  <c r="L447" i="6"/>
  <c r="AI38" i="5"/>
  <c r="M447" i="6" s="1"/>
  <c r="B448" i="6"/>
  <c r="AJ15" i="5"/>
  <c r="C448" i="6" s="1"/>
  <c r="B326" i="4" s="1"/>
  <c r="L448" i="6"/>
  <c r="AJ38" i="5"/>
  <c r="M448" i="6" s="1"/>
  <c r="P448" i="6" s="1"/>
  <c r="B449" i="6"/>
  <c r="AK15" i="5"/>
  <c r="C449" i="6" s="1"/>
  <c r="L449" i="6"/>
  <c r="AK38" i="5"/>
  <c r="M449" i="6" s="1"/>
  <c r="P449" i="6" s="1"/>
  <c r="B450" i="6"/>
  <c r="AL15" i="5"/>
  <c r="C450" i="6" s="1"/>
  <c r="F450" i="6" s="1"/>
  <c r="L450" i="6"/>
  <c r="AL38" i="5"/>
  <c r="M450" i="6"/>
  <c r="P450" i="6" s="1"/>
  <c r="AM15" i="5"/>
  <c r="AM38" i="5"/>
  <c r="M451" i="6"/>
  <c r="P451" i="6" s="1"/>
  <c r="B452" i="6"/>
  <c r="AN15" i="5"/>
  <c r="C452" i="6" s="1"/>
  <c r="L452" i="6"/>
  <c r="AN38" i="5"/>
  <c r="M452" i="6"/>
  <c r="P452" i="6" s="1"/>
  <c r="P453" i="6"/>
  <c r="B454" i="6"/>
  <c r="L454" i="6"/>
  <c r="AR15" i="5"/>
  <c r="E458" i="6" s="1"/>
  <c r="AS15" i="5"/>
  <c r="H458" i="6" s="1"/>
  <c r="O458" i="6"/>
  <c r="R458" i="6"/>
  <c r="D460" i="6"/>
  <c r="G460" i="6"/>
  <c r="N460" i="6"/>
  <c r="Q460" i="6"/>
  <c r="C463" i="6"/>
  <c r="E463" i="6"/>
  <c r="I463" i="6"/>
  <c r="M463" i="6"/>
  <c r="O463" i="6"/>
  <c r="S463" i="6"/>
  <c r="C464" i="6"/>
  <c r="M464" i="6"/>
  <c r="C465" i="6"/>
  <c r="M465" i="6"/>
  <c r="G16" i="5"/>
  <c r="C467" i="6" s="1"/>
  <c r="H467" i="6"/>
  <c r="G39" i="5"/>
  <c r="M467" i="6" s="1"/>
  <c r="R467" i="6"/>
  <c r="C468" i="6"/>
  <c r="F468" i="6"/>
  <c r="M468" i="6"/>
  <c r="P468" i="6"/>
  <c r="C469" i="6"/>
  <c r="E469" i="6"/>
  <c r="G469" i="6"/>
  <c r="J469" i="6"/>
  <c r="M469" i="6"/>
  <c r="O469" i="6"/>
  <c r="Q469" i="6"/>
  <c r="T469" i="6"/>
  <c r="D470" i="6"/>
  <c r="H470" i="6"/>
  <c r="N470" i="6"/>
  <c r="R470" i="6"/>
  <c r="D471" i="6"/>
  <c r="N471" i="6"/>
  <c r="C473" i="6"/>
  <c r="E473" i="6"/>
  <c r="I473" i="6"/>
  <c r="M473" i="6"/>
  <c r="O473" i="6"/>
  <c r="S473" i="6"/>
  <c r="C474" i="6"/>
  <c r="D474" i="6"/>
  <c r="F474" i="6"/>
  <c r="I474" i="6"/>
  <c r="M474" i="6"/>
  <c r="N474" i="6"/>
  <c r="P474" i="6"/>
  <c r="S474" i="6"/>
  <c r="D476" i="6"/>
  <c r="I476" i="6"/>
  <c r="E497" i="6" s="1"/>
  <c r="N476" i="6"/>
  <c r="S476" i="6"/>
  <c r="O497" i="6" s="1"/>
  <c r="B480" i="6"/>
  <c r="Z16" i="5"/>
  <c r="C480" i="6" s="1"/>
  <c r="F480" i="6" s="1"/>
  <c r="L480" i="6"/>
  <c r="Z39" i="5"/>
  <c r="M480" i="6" s="1"/>
  <c r="P480" i="6"/>
  <c r="B481" i="6"/>
  <c r="AA16" i="5"/>
  <c r="C481" i="6" s="1"/>
  <c r="F481" i="6" s="1"/>
  <c r="L481" i="6"/>
  <c r="AA39" i="5"/>
  <c r="M481" i="6" s="1"/>
  <c r="P481" i="6" s="1"/>
  <c r="B482" i="6"/>
  <c r="AB16" i="5"/>
  <c r="L482" i="6"/>
  <c r="AB39" i="5"/>
  <c r="M482" i="6"/>
  <c r="P482" i="6" s="1"/>
  <c r="B483" i="6"/>
  <c r="AC16" i="5"/>
  <c r="L483" i="6"/>
  <c r="AC39" i="5"/>
  <c r="M483" i="6" s="1"/>
  <c r="P483" i="6"/>
  <c r="B484" i="6"/>
  <c r="AD16" i="5"/>
  <c r="L484" i="6"/>
  <c r="AD39" i="5"/>
  <c r="M484" i="6" s="1"/>
  <c r="AE16" i="5"/>
  <c r="AE49" i="5"/>
  <c r="AE48" i="5"/>
  <c r="AE47" i="5"/>
  <c r="AE46" i="5"/>
  <c r="AE45" i="5"/>
  <c r="AE44" i="5"/>
  <c r="AE43" i="5"/>
  <c r="AE42" i="5"/>
  <c r="M611" i="6" s="1"/>
  <c r="AE41" i="5"/>
  <c r="M569" i="6" s="1"/>
  <c r="P569" i="6" s="1"/>
  <c r="AE40" i="5"/>
  <c r="M527" i="6" s="1"/>
  <c r="P527" i="6" s="1"/>
  <c r="AE39" i="5"/>
  <c r="AE27" i="5"/>
  <c r="AE26" i="5"/>
  <c r="AE25" i="5"/>
  <c r="AE24" i="5"/>
  <c r="AE23" i="5"/>
  <c r="AE22" i="5"/>
  <c r="AE21" i="5"/>
  <c r="AE20" i="5"/>
  <c r="C653" i="6" s="1"/>
  <c r="B476" i="4" s="1"/>
  <c r="AE19" i="5"/>
  <c r="C611" i="6" s="1"/>
  <c r="AE18" i="5"/>
  <c r="C569" i="6" s="1"/>
  <c r="F569" i="6" s="1"/>
  <c r="AE17" i="5"/>
  <c r="C527" i="6" s="1"/>
  <c r="M485" i="6"/>
  <c r="P485" i="6" s="1"/>
  <c r="AF16" i="5"/>
  <c r="AF39" i="5"/>
  <c r="M486" i="6" s="1"/>
  <c r="P486" i="6" s="1"/>
  <c r="B487" i="6"/>
  <c r="AG16" i="5"/>
  <c r="C487" i="6" s="1"/>
  <c r="L487" i="6"/>
  <c r="AG39" i="5"/>
  <c r="M487" i="6" s="1"/>
  <c r="B488" i="6"/>
  <c r="AH16" i="5"/>
  <c r="L488" i="6"/>
  <c r="AH39" i="5"/>
  <c r="M488" i="6"/>
  <c r="P488" i="6" s="1"/>
  <c r="B489" i="6"/>
  <c r="AI16" i="5"/>
  <c r="C489" i="6" s="1"/>
  <c r="L489" i="6"/>
  <c r="AI39" i="5"/>
  <c r="M489" i="6" s="1"/>
  <c r="P489" i="6" s="1"/>
  <c r="B490" i="6"/>
  <c r="AJ16" i="5"/>
  <c r="C490" i="6" s="1"/>
  <c r="B357" i="4" s="1"/>
  <c r="L490" i="6"/>
  <c r="AJ39" i="5"/>
  <c r="M490" i="6" s="1"/>
  <c r="B491" i="6"/>
  <c r="AK16" i="5"/>
  <c r="C491" i="6" s="1"/>
  <c r="L491" i="6"/>
  <c r="AK39" i="5"/>
  <c r="M491" i="6" s="1"/>
  <c r="P491" i="6"/>
  <c r="B492" i="6"/>
  <c r="AL16" i="5"/>
  <c r="C492" i="6" s="1"/>
  <c r="F492" i="6" s="1"/>
  <c r="L492" i="6"/>
  <c r="AL39" i="5"/>
  <c r="M492" i="6" s="1"/>
  <c r="P492" i="6" s="1"/>
  <c r="AM16" i="5"/>
  <c r="C493" i="6" s="1"/>
  <c r="AM39" i="5"/>
  <c r="M493" i="6" s="1"/>
  <c r="P493" i="6" s="1"/>
  <c r="B494" i="6"/>
  <c r="AN16" i="5"/>
  <c r="C494" i="6" s="1"/>
  <c r="F494" i="6" s="1"/>
  <c r="L494" i="6"/>
  <c r="AN39" i="5"/>
  <c r="M494" i="6" s="1"/>
  <c r="P494" i="6" s="1"/>
  <c r="P495" i="6"/>
  <c r="B496" i="6"/>
  <c r="L496" i="6"/>
  <c r="AR16" i="5"/>
  <c r="AS16" i="5"/>
  <c r="H500" i="6" s="1"/>
  <c r="AR39" i="5"/>
  <c r="O500" i="6" s="1"/>
  <c r="AS39" i="5"/>
  <c r="R500" i="6"/>
  <c r="D502" i="6"/>
  <c r="G502" i="6"/>
  <c r="N502" i="6"/>
  <c r="Q502" i="6"/>
  <c r="C505" i="6"/>
  <c r="E505" i="6"/>
  <c r="I505" i="6"/>
  <c r="M505" i="6"/>
  <c r="O505" i="6"/>
  <c r="S505" i="6"/>
  <c r="C506" i="6"/>
  <c r="M506" i="6"/>
  <c r="C507" i="6"/>
  <c r="M507" i="6"/>
  <c r="G17" i="5"/>
  <c r="C509" i="6"/>
  <c r="H509" i="6"/>
  <c r="G40" i="5"/>
  <c r="M509" i="6"/>
  <c r="R509" i="6"/>
  <c r="C510" i="6"/>
  <c r="F510" i="6"/>
  <c r="M510" i="6"/>
  <c r="P510" i="6"/>
  <c r="C511" i="6"/>
  <c r="E511" i="6"/>
  <c r="G511" i="6"/>
  <c r="J511" i="6"/>
  <c r="M511" i="6"/>
  <c r="O511" i="6"/>
  <c r="Q511" i="6"/>
  <c r="T511" i="6"/>
  <c r="D512" i="6"/>
  <c r="H512" i="6"/>
  <c r="N512" i="6"/>
  <c r="R512" i="6"/>
  <c r="D513" i="6"/>
  <c r="N513" i="6"/>
  <c r="C515" i="6"/>
  <c r="E515" i="6"/>
  <c r="I515" i="6"/>
  <c r="M515" i="6"/>
  <c r="O515" i="6"/>
  <c r="S515" i="6"/>
  <c r="C516" i="6"/>
  <c r="D516" i="6"/>
  <c r="F516" i="6"/>
  <c r="I516" i="6"/>
  <c r="M516" i="6"/>
  <c r="N516" i="6"/>
  <c r="P516" i="6"/>
  <c r="S516" i="6"/>
  <c r="D518" i="6"/>
  <c r="I518" i="6"/>
  <c r="N518" i="6"/>
  <c r="S518" i="6"/>
  <c r="O539" i="6" s="1"/>
  <c r="B522" i="6"/>
  <c r="Z17" i="5"/>
  <c r="C522" i="6" s="1"/>
  <c r="F522" i="6" s="1"/>
  <c r="L522" i="6"/>
  <c r="Z40" i="5"/>
  <c r="M522" i="6" s="1"/>
  <c r="B523" i="6"/>
  <c r="AA17" i="5"/>
  <c r="C523" i="6" s="1"/>
  <c r="L523" i="6"/>
  <c r="AA40" i="5"/>
  <c r="M523" i="6" s="1"/>
  <c r="P523" i="6" s="1"/>
  <c r="B524" i="6"/>
  <c r="AB17" i="5"/>
  <c r="C524" i="6" s="1"/>
  <c r="L524" i="6"/>
  <c r="AB40" i="5"/>
  <c r="M524" i="6" s="1"/>
  <c r="B525" i="6"/>
  <c r="AC17" i="5"/>
  <c r="C525" i="6" s="1"/>
  <c r="L525" i="6"/>
  <c r="AC40" i="5"/>
  <c r="M525" i="6" s="1"/>
  <c r="P525" i="6" s="1"/>
  <c r="B526" i="6"/>
  <c r="AD17" i="5"/>
  <c r="C526" i="6" s="1"/>
  <c r="F526" i="6" s="1"/>
  <c r="L526" i="6"/>
  <c r="AD40" i="5"/>
  <c r="M526" i="6"/>
  <c r="P526" i="6" s="1"/>
  <c r="L527" i="6"/>
  <c r="AF17" i="5"/>
  <c r="C528" i="6" s="1"/>
  <c r="B384" i="4" s="1"/>
  <c r="AF40" i="5"/>
  <c r="M528" i="6"/>
  <c r="B529" i="6"/>
  <c r="AG17" i="5"/>
  <c r="C529" i="6" s="1"/>
  <c r="L529" i="6"/>
  <c r="AG40" i="5"/>
  <c r="M529" i="6" s="1"/>
  <c r="P529" i="6" s="1"/>
  <c r="B530" i="6"/>
  <c r="AH17" i="5"/>
  <c r="L530" i="6"/>
  <c r="AH40" i="5"/>
  <c r="M530" i="6" s="1"/>
  <c r="P530" i="6" s="1"/>
  <c r="B531" i="6"/>
  <c r="AI17" i="5"/>
  <c r="C531" i="6" s="1"/>
  <c r="F531" i="6" s="1"/>
  <c r="L531" i="6"/>
  <c r="AI40" i="5"/>
  <c r="M531" i="6" s="1"/>
  <c r="P531" i="6" s="1"/>
  <c r="B532" i="6"/>
  <c r="AJ17" i="5"/>
  <c r="C532" i="6" s="1"/>
  <c r="B388" i="4" s="1"/>
  <c r="L532" i="6"/>
  <c r="AJ40" i="5"/>
  <c r="B533" i="6"/>
  <c r="AK17" i="5"/>
  <c r="C533" i="6" s="1"/>
  <c r="L533" i="6"/>
  <c r="AK40" i="5"/>
  <c r="M533" i="6" s="1"/>
  <c r="P533" i="6"/>
  <c r="B534" i="6"/>
  <c r="AL17" i="5"/>
  <c r="C534" i="6" s="1"/>
  <c r="B390" i="4" s="1"/>
  <c r="L534" i="6"/>
  <c r="AL40" i="5"/>
  <c r="M534" i="6" s="1"/>
  <c r="AM17" i="5"/>
  <c r="AM40" i="5"/>
  <c r="B536" i="6"/>
  <c r="AN17" i="5"/>
  <c r="C536" i="6" s="1"/>
  <c r="L536" i="6"/>
  <c r="AN40" i="5"/>
  <c r="M536" i="6" s="1"/>
  <c r="P537" i="6"/>
  <c r="B538" i="6"/>
  <c r="L538" i="6"/>
  <c r="E539" i="6"/>
  <c r="AR17" i="5"/>
  <c r="E542" i="6" s="1"/>
  <c r="AS17" i="5"/>
  <c r="AR40" i="5"/>
  <c r="O542" i="6"/>
  <c r="AS40" i="5"/>
  <c r="R542" i="6" s="1"/>
  <c r="D544" i="6"/>
  <c r="G544" i="6"/>
  <c r="N544" i="6"/>
  <c r="Q544" i="6"/>
  <c r="C547" i="6"/>
  <c r="E547" i="6"/>
  <c r="I547" i="6"/>
  <c r="M547" i="6"/>
  <c r="O547" i="6"/>
  <c r="S547" i="6"/>
  <c r="C548" i="6"/>
  <c r="M548" i="6"/>
  <c r="C549" i="6"/>
  <c r="M549" i="6"/>
  <c r="G18" i="5"/>
  <c r="C551" i="6" s="1"/>
  <c r="H551" i="6"/>
  <c r="G41" i="5"/>
  <c r="M551" i="6" s="1"/>
  <c r="R551" i="6"/>
  <c r="C552" i="6"/>
  <c r="F552" i="6"/>
  <c r="M552" i="6"/>
  <c r="P552" i="6"/>
  <c r="C553" i="6"/>
  <c r="E553" i="6"/>
  <c r="G553" i="6"/>
  <c r="J553" i="6"/>
  <c r="M553" i="6"/>
  <c r="O553" i="6"/>
  <c r="Q553" i="6"/>
  <c r="T553" i="6"/>
  <c r="D554" i="6"/>
  <c r="H554" i="6"/>
  <c r="N554" i="6"/>
  <c r="R554" i="6"/>
  <c r="D555" i="6"/>
  <c r="N555" i="6"/>
  <c r="C557" i="6"/>
  <c r="E557" i="6"/>
  <c r="I557" i="6"/>
  <c r="M557" i="6"/>
  <c r="O557" i="6"/>
  <c r="S557" i="6"/>
  <c r="C558" i="6"/>
  <c r="D558" i="6"/>
  <c r="F558" i="6"/>
  <c r="I558" i="6"/>
  <c r="M558" i="6"/>
  <c r="N558" i="6"/>
  <c r="P558" i="6"/>
  <c r="S558" i="6"/>
  <c r="D560" i="6"/>
  <c r="I560" i="6"/>
  <c r="E581" i="6" s="1"/>
  <c r="N560" i="6"/>
  <c r="S560" i="6"/>
  <c r="B564" i="6"/>
  <c r="Z18" i="5"/>
  <c r="C564" i="6" s="1"/>
  <c r="F564" i="6" s="1"/>
  <c r="L564" i="6"/>
  <c r="Z41" i="5"/>
  <c r="M564" i="6" s="1"/>
  <c r="P564" i="6" s="1"/>
  <c r="B565" i="6"/>
  <c r="AA18" i="5"/>
  <c r="C565" i="6" s="1"/>
  <c r="F565" i="6" s="1"/>
  <c r="L565" i="6"/>
  <c r="AA41" i="5"/>
  <c r="M565" i="6" s="1"/>
  <c r="P565" i="6" s="1"/>
  <c r="B566" i="6"/>
  <c r="AB18" i="5"/>
  <c r="C566" i="6" s="1"/>
  <c r="L566" i="6"/>
  <c r="AB41" i="5"/>
  <c r="M566" i="6"/>
  <c r="P566" i="6" s="1"/>
  <c r="B567" i="6"/>
  <c r="AC18" i="5"/>
  <c r="C567" i="6" s="1"/>
  <c r="L567" i="6"/>
  <c r="AC41" i="5"/>
  <c r="M567" i="6"/>
  <c r="B568" i="6"/>
  <c r="AD18" i="5"/>
  <c r="C568" i="6" s="1"/>
  <c r="F568" i="6" s="1"/>
  <c r="L568" i="6"/>
  <c r="AD41" i="5"/>
  <c r="M568" i="6" s="1"/>
  <c r="P568" i="6"/>
  <c r="B569" i="6"/>
  <c r="L569" i="6"/>
  <c r="AF18" i="5"/>
  <c r="C570" i="6" s="1"/>
  <c r="F570" i="6" s="1"/>
  <c r="AF41" i="5"/>
  <c r="M570" i="6" s="1"/>
  <c r="P570" i="6" s="1"/>
  <c r="B571" i="6"/>
  <c r="AG18" i="5"/>
  <c r="C571" i="6" s="1"/>
  <c r="L571" i="6"/>
  <c r="AG41" i="5"/>
  <c r="M571" i="6" s="1"/>
  <c r="P571" i="6" s="1"/>
  <c r="B572" i="6"/>
  <c r="AH18" i="5"/>
  <c r="C572" i="6" s="1"/>
  <c r="F572" i="6" s="1"/>
  <c r="L572" i="6"/>
  <c r="AH41" i="5"/>
  <c r="M572" i="6" s="1"/>
  <c r="P572" i="6" s="1"/>
  <c r="B573" i="6"/>
  <c r="AI18" i="5"/>
  <c r="C573" i="6" s="1"/>
  <c r="L573" i="6"/>
  <c r="AI41" i="5"/>
  <c r="M573" i="6" s="1"/>
  <c r="P573" i="6"/>
  <c r="B574" i="6"/>
  <c r="AJ18" i="5"/>
  <c r="C574" i="6" s="1"/>
  <c r="F574" i="6" s="1"/>
  <c r="L574" i="6"/>
  <c r="AJ41" i="5"/>
  <c r="M574" i="6" s="1"/>
  <c r="P574" i="6" s="1"/>
  <c r="B575" i="6"/>
  <c r="AK18" i="5"/>
  <c r="C575" i="6" s="1"/>
  <c r="B420" i="4" s="1"/>
  <c r="L575" i="6"/>
  <c r="AK41" i="5"/>
  <c r="M575" i="6" s="1"/>
  <c r="P575" i="6" s="1"/>
  <c r="B576" i="6"/>
  <c r="AL18" i="5"/>
  <c r="C576" i="6" s="1"/>
  <c r="L576" i="6"/>
  <c r="AL41" i="5"/>
  <c r="M576" i="6" s="1"/>
  <c r="AM18" i="5"/>
  <c r="C577" i="6" s="1"/>
  <c r="F577" i="6" s="1"/>
  <c r="AM41" i="5"/>
  <c r="M577" i="6" s="1"/>
  <c r="P577" i="6" s="1"/>
  <c r="B578" i="6"/>
  <c r="AN18" i="5"/>
  <c r="L578" i="6"/>
  <c r="AN41" i="5"/>
  <c r="M578" i="6" s="1"/>
  <c r="P578" i="6" s="1"/>
  <c r="P579" i="6"/>
  <c r="B580" i="6"/>
  <c r="L580" i="6"/>
  <c r="O581" i="6"/>
  <c r="AR18" i="5"/>
  <c r="E584" i="6" s="1"/>
  <c r="AS18" i="5"/>
  <c r="H584" i="6" s="1"/>
  <c r="AR41" i="5"/>
  <c r="O584" i="6" s="1"/>
  <c r="AS41" i="5"/>
  <c r="R584" i="6" s="1"/>
  <c r="D586" i="6"/>
  <c r="G586" i="6"/>
  <c r="N586" i="6"/>
  <c r="Q586" i="6"/>
  <c r="C589" i="6"/>
  <c r="E589" i="6"/>
  <c r="I589" i="6"/>
  <c r="M589" i="6"/>
  <c r="O589" i="6"/>
  <c r="S589" i="6"/>
  <c r="C590" i="6"/>
  <c r="M590" i="6"/>
  <c r="C591" i="6"/>
  <c r="M591" i="6"/>
  <c r="G19" i="5"/>
  <c r="C593" i="6" s="1"/>
  <c r="H593" i="6"/>
  <c r="G42" i="5"/>
  <c r="M593" i="6" s="1"/>
  <c r="R593" i="6"/>
  <c r="C594" i="6"/>
  <c r="F594" i="6"/>
  <c r="M594" i="6"/>
  <c r="P594" i="6"/>
  <c r="C595" i="6"/>
  <c r="E595" i="6"/>
  <c r="G595" i="6"/>
  <c r="J595" i="6"/>
  <c r="M595" i="6"/>
  <c r="O595" i="6"/>
  <c r="Q595" i="6"/>
  <c r="T595" i="6"/>
  <c r="D596" i="6"/>
  <c r="H596" i="6"/>
  <c r="N596" i="6"/>
  <c r="R596" i="6"/>
  <c r="D597" i="6"/>
  <c r="N597" i="6"/>
  <c r="C599" i="6"/>
  <c r="E599" i="6"/>
  <c r="I599" i="6"/>
  <c r="M599" i="6"/>
  <c r="O599" i="6"/>
  <c r="S599" i="6"/>
  <c r="C600" i="6"/>
  <c r="D600" i="6"/>
  <c r="F600" i="6"/>
  <c r="I600" i="6"/>
  <c r="M600" i="6"/>
  <c r="N600" i="6"/>
  <c r="P600" i="6"/>
  <c r="S600" i="6"/>
  <c r="D602" i="6"/>
  <c r="I602" i="6"/>
  <c r="E623" i="6" s="1"/>
  <c r="N602" i="6"/>
  <c r="S602" i="6"/>
  <c r="O623" i="6" s="1"/>
  <c r="B606" i="6"/>
  <c r="Z19" i="5"/>
  <c r="C606" i="6" s="1"/>
  <c r="L606" i="6"/>
  <c r="Z42" i="5"/>
  <c r="M606" i="6" s="1"/>
  <c r="P606" i="6" s="1"/>
  <c r="B607" i="6"/>
  <c r="AA19" i="5"/>
  <c r="C607" i="6" s="1"/>
  <c r="B441" i="4" s="1"/>
  <c r="L607" i="6"/>
  <c r="AA42" i="5"/>
  <c r="M607" i="6"/>
  <c r="P607" i="6" s="1"/>
  <c r="B608" i="6"/>
  <c r="AB19" i="5"/>
  <c r="C608" i="6" s="1"/>
  <c r="L608" i="6"/>
  <c r="AB42" i="5"/>
  <c r="M608" i="6" s="1"/>
  <c r="B609" i="6"/>
  <c r="AC19" i="5"/>
  <c r="C609" i="6" s="1"/>
  <c r="B443" i="4" s="1"/>
  <c r="L609" i="6"/>
  <c r="AC42" i="5"/>
  <c r="M609" i="6" s="1"/>
  <c r="P609" i="6" s="1"/>
  <c r="B610" i="6"/>
  <c r="AD19" i="5"/>
  <c r="C610" i="6" s="1"/>
  <c r="F610" i="6" s="1"/>
  <c r="L610" i="6"/>
  <c r="AD42" i="5"/>
  <c r="M610" i="6" s="1"/>
  <c r="P610" i="6" s="1"/>
  <c r="P611" i="6"/>
  <c r="AF19" i="5"/>
  <c r="C612" i="6" s="1"/>
  <c r="AF42" i="5"/>
  <c r="M612" i="6" s="1"/>
  <c r="P612" i="6" s="1"/>
  <c r="B613" i="6"/>
  <c r="AG19" i="5"/>
  <c r="C613" i="6" s="1"/>
  <c r="F613" i="6" s="1"/>
  <c r="L613" i="6"/>
  <c r="AG42" i="5"/>
  <c r="M613" i="6" s="1"/>
  <c r="P613" i="6" s="1"/>
  <c r="B614" i="6"/>
  <c r="AH19" i="5"/>
  <c r="C614" i="6" s="1"/>
  <c r="L614" i="6"/>
  <c r="AH42" i="5"/>
  <c r="M614" i="6" s="1"/>
  <c r="P614" i="6" s="1"/>
  <c r="B615" i="6"/>
  <c r="AI19" i="5"/>
  <c r="L615" i="6"/>
  <c r="AI42" i="5"/>
  <c r="M615" i="6" s="1"/>
  <c r="B616" i="6"/>
  <c r="AJ19" i="5"/>
  <c r="C616" i="6" s="1"/>
  <c r="F616" i="6" s="1"/>
  <c r="L616" i="6"/>
  <c r="AJ42" i="5"/>
  <c r="M616" i="6"/>
  <c r="B617" i="6"/>
  <c r="AK19" i="5"/>
  <c r="C617" i="6" s="1"/>
  <c r="L617" i="6"/>
  <c r="AK42" i="5"/>
  <c r="M617" i="6" s="1"/>
  <c r="B618" i="6"/>
  <c r="AL19" i="5"/>
  <c r="C618" i="6" s="1"/>
  <c r="L618" i="6"/>
  <c r="AL42" i="5"/>
  <c r="M618" i="6" s="1"/>
  <c r="P618" i="6" s="1"/>
  <c r="AM19" i="5"/>
  <c r="C619" i="6" s="1"/>
  <c r="F619" i="6"/>
  <c r="AM42" i="5"/>
  <c r="M619" i="6" s="1"/>
  <c r="P619" i="6" s="1"/>
  <c r="B620" i="6"/>
  <c r="AN19" i="5"/>
  <c r="C620" i="6" s="1"/>
  <c r="L620" i="6"/>
  <c r="AN42" i="5"/>
  <c r="M620" i="6" s="1"/>
  <c r="P620" i="6" s="1"/>
  <c r="P621" i="6"/>
  <c r="B622" i="6"/>
  <c r="L622" i="6"/>
  <c r="AR19" i="5"/>
  <c r="AS19" i="5"/>
  <c r="H626" i="6" s="1"/>
  <c r="AR42" i="5"/>
  <c r="AS42" i="5"/>
  <c r="R626" i="6" s="1"/>
  <c r="D628" i="6"/>
  <c r="G628" i="6"/>
  <c r="N628" i="6"/>
  <c r="Q628" i="6"/>
  <c r="C631" i="6"/>
  <c r="E631" i="6"/>
  <c r="I631" i="6"/>
  <c r="M631" i="6"/>
  <c r="O631" i="6"/>
  <c r="S631" i="6"/>
  <c r="C632" i="6"/>
  <c r="M632" i="6"/>
  <c r="C633" i="6"/>
  <c r="M633" i="6"/>
  <c r="G20" i="5"/>
  <c r="C635" i="6" s="1"/>
  <c r="H635" i="6"/>
  <c r="G43" i="5"/>
  <c r="M635" i="6" s="1"/>
  <c r="R635" i="6"/>
  <c r="C636" i="6"/>
  <c r="F636" i="6"/>
  <c r="M636" i="6"/>
  <c r="P636" i="6"/>
  <c r="C637" i="6"/>
  <c r="E637" i="6"/>
  <c r="G637" i="6"/>
  <c r="J637" i="6"/>
  <c r="M637" i="6"/>
  <c r="O637" i="6"/>
  <c r="Q637" i="6"/>
  <c r="T637" i="6"/>
  <c r="D638" i="6"/>
  <c r="H638" i="6"/>
  <c r="N638" i="6"/>
  <c r="R638" i="6"/>
  <c r="D639" i="6"/>
  <c r="N639" i="6"/>
  <c r="C641" i="6"/>
  <c r="E641" i="6"/>
  <c r="I641" i="6"/>
  <c r="M641" i="6"/>
  <c r="O641" i="6"/>
  <c r="S641" i="6"/>
  <c r="C642" i="6"/>
  <c r="D642" i="6"/>
  <c r="F642" i="6"/>
  <c r="I642" i="6"/>
  <c r="M642" i="6"/>
  <c r="N642" i="6"/>
  <c r="P642" i="6"/>
  <c r="S642" i="6"/>
  <c r="D644" i="6"/>
  <c r="I644" i="6"/>
  <c r="E665" i="6" s="1"/>
  <c r="N644" i="6"/>
  <c r="S644" i="6"/>
  <c r="O665" i="6" s="1"/>
  <c r="B648" i="6"/>
  <c r="Z20" i="5"/>
  <c r="C648" i="6" s="1"/>
  <c r="F648" i="6" s="1"/>
  <c r="L648" i="6"/>
  <c r="Z43" i="5"/>
  <c r="M648" i="6" s="1"/>
  <c r="B649" i="6"/>
  <c r="AA20" i="5"/>
  <c r="C649" i="6"/>
  <c r="F649" i="6" s="1"/>
  <c r="L649" i="6"/>
  <c r="AA43" i="5"/>
  <c r="M649" i="6" s="1"/>
  <c r="P649" i="6" s="1"/>
  <c r="B650" i="6"/>
  <c r="AB20" i="5"/>
  <c r="C650" i="6" s="1"/>
  <c r="L650" i="6"/>
  <c r="AB43" i="5"/>
  <c r="M650" i="6"/>
  <c r="B651" i="6"/>
  <c r="AC20" i="5"/>
  <c r="C651" i="6" s="1"/>
  <c r="L651" i="6"/>
  <c r="AC43" i="5"/>
  <c r="M651" i="6"/>
  <c r="B652" i="6"/>
  <c r="AD20" i="5"/>
  <c r="C652" i="6" s="1"/>
  <c r="L652" i="6"/>
  <c r="AD43" i="5"/>
  <c r="M652" i="6" s="1"/>
  <c r="P652" i="6" s="1"/>
  <c r="B653" i="6"/>
  <c r="M653" i="6"/>
  <c r="P653" i="6" s="1"/>
  <c r="AF20" i="5"/>
  <c r="C654" i="6" s="1"/>
  <c r="AF43" i="5"/>
  <c r="M654" i="6" s="1"/>
  <c r="B655" i="6"/>
  <c r="AG20" i="5"/>
  <c r="C655" i="6" s="1"/>
  <c r="F655" i="6" s="1"/>
  <c r="L655" i="6"/>
  <c r="AG43" i="5"/>
  <c r="M655" i="6" s="1"/>
  <c r="P655" i="6"/>
  <c r="B656" i="6"/>
  <c r="AH20" i="5"/>
  <c r="C656" i="6" s="1"/>
  <c r="F656" i="6" s="1"/>
  <c r="L656" i="6"/>
  <c r="AH43" i="5"/>
  <c r="M656" i="6" s="1"/>
  <c r="B657" i="6"/>
  <c r="AI20" i="5"/>
  <c r="C657" i="6" s="1"/>
  <c r="B480" i="4" s="1"/>
  <c r="L657" i="6"/>
  <c r="AI43" i="5"/>
  <c r="M657" i="6" s="1"/>
  <c r="P657" i="6" s="1"/>
  <c r="B658" i="6"/>
  <c r="AJ20" i="5"/>
  <c r="C658" i="6" s="1"/>
  <c r="L658" i="6"/>
  <c r="AJ43" i="5"/>
  <c r="M658" i="6" s="1"/>
  <c r="P658" i="6" s="1"/>
  <c r="B659" i="6"/>
  <c r="AK20" i="5"/>
  <c r="C659" i="6" s="1"/>
  <c r="F659" i="6" s="1"/>
  <c r="L659" i="6"/>
  <c r="AK43" i="5"/>
  <c r="M659" i="6" s="1"/>
  <c r="P659" i="6" s="1"/>
  <c r="B660" i="6"/>
  <c r="AL20" i="5"/>
  <c r="C660" i="6" s="1"/>
  <c r="L660" i="6"/>
  <c r="AL43" i="5"/>
  <c r="M660" i="6" s="1"/>
  <c r="AM20" i="5"/>
  <c r="C661" i="6" s="1"/>
  <c r="F661" i="6" s="1"/>
  <c r="AM43" i="5"/>
  <c r="M661" i="6" s="1"/>
  <c r="P661" i="6" s="1"/>
  <c r="B662" i="6"/>
  <c r="AN20" i="5"/>
  <c r="C662" i="6" s="1"/>
  <c r="B485" i="4" s="1"/>
  <c r="L662" i="6"/>
  <c r="AN43" i="5"/>
  <c r="M662" i="6" s="1"/>
  <c r="P662" i="6" s="1"/>
  <c r="F663" i="6"/>
  <c r="P663" i="6"/>
  <c r="B664" i="6"/>
  <c r="L664" i="6"/>
  <c r="AR20" i="5"/>
  <c r="E668" i="6" s="1"/>
  <c r="AS20" i="5"/>
  <c r="H668" i="6" s="1"/>
  <c r="AR43" i="5"/>
  <c r="O668" i="6"/>
  <c r="AS43" i="5"/>
  <c r="D670" i="6"/>
  <c r="G670" i="6"/>
  <c r="N670" i="6"/>
  <c r="Q670" i="6"/>
  <c r="C673" i="6"/>
  <c r="E673" i="6"/>
  <c r="I673" i="6"/>
  <c r="M673" i="6"/>
  <c r="O673" i="6"/>
  <c r="S673" i="6"/>
  <c r="C674" i="6"/>
  <c r="M674" i="6"/>
  <c r="C675" i="6"/>
  <c r="M675" i="6"/>
  <c r="G21" i="5"/>
  <c r="C677" i="6" s="1"/>
  <c r="H677" i="6"/>
  <c r="G44" i="5"/>
  <c r="M677" i="6" s="1"/>
  <c r="R677" i="6"/>
  <c r="C678" i="6"/>
  <c r="F678" i="6"/>
  <c r="M678" i="6"/>
  <c r="P678" i="6"/>
  <c r="C679" i="6"/>
  <c r="E679" i="6"/>
  <c r="G679" i="6"/>
  <c r="J679" i="6"/>
  <c r="M679" i="6"/>
  <c r="O679" i="6"/>
  <c r="Q679" i="6"/>
  <c r="T679" i="6"/>
  <c r="D680" i="6"/>
  <c r="H680" i="6"/>
  <c r="N680" i="6"/>
  <c r="R680" i="6"/>
  <c r="D681" i="6"/>
  <c r="N681" i="6"/>
  <c r="C683" i="6"/>
  <c r="E683" i="6"/>
  <c r="I683" i="6"/>
  <c r="M683" i="6"/>
  <c r="O683" i="6"/>
  <c r="S683" i="6"/>
  <c r="C684" i="6"/>
  <c r="D684" i="6"/>
  <c r="F684" i="6"/>
  <c r="I684" i="6"/>
  <c r="M684" i="6"/>
  <c r="N684" i="6"/>
  <c r="P684" i="6"/>
  <c r="S684" i="6"/>
  <c r="D686" i="6"/>
  <c r="I686" i="6"/>
  <c r="E707" i="6" s="1"/>
  <c r="N686" i="6"/>
  <c r="S686" i="6"/>
  <c r="O749" i="6" s="1"/>
  <c r="B690" i="6"/>
  <c r="Z21" i="5"/>
  <c r="C690" i="6" s="1"/>
  <c r="F690" i="6" s="1"/>
  <c r="L690" i="6"/>
  <c r="Z44" i="5"/>
  <c r="M690" i="6"/>
  <c r="P690" i="6" s="1"/>
  <c r="B691" i="6"/>
  <c r="AA21" i="5"/>
  <c r="C691" i="6" s="1"/>
  <c r="L691" i="6"/>
  <c r="AA44" i="5"/>
  <c r="M691" i="6" s="1"/>
  <c r="B692" i="6"/>
  <c r="AB21" i="5"/>
  <c r="C692" i="6" s="1"/>
  <c r="F692" i="6" s="1"/>
  <c r="L692" i="6"/>
  <c r="AB44" i="5"/>
  <c r="M692" i="6" s="1"/>
  <c r="J504" i="4" s="1"/>
  <c r="B693" i="6"/>
  <c r="AC21" i="5"/>
  <c r="C693" i="6" s="1"/>
  <c r="L693" i="6"/>
  <c r="AC44" i="5"/>
  <c r="M693" i="6" s="1"/>
  <c r="P693" i="6" s="1"/>
  <c r="B694" i="6"/>
  <c r="AD21" i="5"/>
  <c r="C694" i="6" s="1"/>
  <c r="B506" i="4" s="1"/>
  <c r="L694" i="6"/>
  <c r="AD44" i="5"/>
  <c r="M694" i="6" s="1"/>
  <c r="B695" i="6"/>
  <c r="C695" i="6"/>
  <c r="M695" i="6"/>
  <c r="P695" i="6" s="1"/>
  <c r="AF21" i="5"/>
  <c r="C696" i="6" s="1"/>
  <c r="F696" i="6" s="1"/>
  <c r="AF44" i="5"/>
  <c r="M696" i="6" s="1"/>
  <c r="B697" i="6"/>
  <c r="AG21" i="5"/>
  <c r="C697" i="6" s="1"/>
  <c r="L697" i="6"/>
  <c r="AG44" i="5"/>
  <c r="M697" i="6" s="1"/>
  <c r="P697" i="6" s="1"/>
  <c r="B698" i="6"/>
  <c r="AH21" i="5"/>
  <c r="C698" i="6" s="1"/>
  <c r="B510" i="4" s="1"/>
  <c r="L698" i="6"/>
  <c r="AH44" i="5"/>
  <c r="B699" i="6"/>
  <c r="AI21" i="5"/>
  <c r="C699" i="6" s="1"/>
  <c r="F699" i="6" s="1"/>
  <c r="L699" i="6"/>
  <c r="AI44" i="5"/>
  <c r="M699" i="6" s="1"/>
  <c r="J511" i="4" s="1"/>
  <c r="B700" i="6"/>
  <c r="AJ21" i="5"/>
  <c r="C700" i="6" s="1"/>
  <c r="B512" i="4" s="1"/>
  <c r="L700" i="6"/>
  <c r="AJ44" i="5"/>
  <c r="M700" i="6"/>
  <c r="B701" i="6"/>
  <c r="AK21" i="5"/>
  <c r="C701" i="6" s="1"/>
  <c r="F701" i="6" s="1"/>
  <c r="L701" i="6"/>
  <c r="AK44" i="5"/>
  <c r="M701" i="6" s="1"/>
  <c r="B702" i="6"/>
  <c r="AL21" i="5"/>
  <c r="C702" i="6" s="1"/>
  <c r="L702" i="6"/>
  <c r="AL44" i="5"/>
  <c r="M702" i="6" s="1"/>
  <c r="P702" i="6" s="1"/>
  <c r="AM21" i="5"/>
  <c r="AM44" i="5"/>
  <c r="M703" i="6" s="1"/>
  <c r="P703" i="6" s="1"/>
  <c r="B704" i="6"/>
  <c r="AN21" i="5"/>
  <c r="C704" i="6" s="1"/>
  <c r="L704" i="6"/>
  <c r="AN44" i="5"/>
  <c r="M704" i="6" s="1"/>
  <c r="P704" i="6"/>
  <c r="F705" i="6"/>
  <c r="P705" i="6"/>
  <c r="B706" i="6"/>
  <c r="L706" i="6"/>
  <c r="AR21" i="5"/>
  <c r="E710" i="6" s="1"/>
  <c r="AS21" i="5"/>
  <c r="H710" i="6" s="1"/>
  <c r="AR44" i="5"/>
  <c r="AS44" i="5"/>
  <c r="R710" i="6" s="1"/>
  <c r="D712" i="6"/>
  <c r="G712" i="6"/>
  <c r="N712" i="6"/>
  <c r="Q712" i="6"/>
  <c r="C715" i="6"/>
  <c r="E715" i="6"/>
  <c r="I715" i="6"/>
  <c r="M715" i="6"/>
  <c r="O715" i="6"/>
  <c r="S715" i="6"/>
  <c r="C716" i="6"/>
  <c r="M716" i="6"/>
  <c r="C717" i="6"/>
  <c r="M717" i="6"/>
  <c r="G22" i="5"/>
  <c r="C719" i="6" s="1"/>
  <c r="H719" i="6"/>
  <c r="G45" i="5"/>
  <c r="M719" i="6"/>
  <c r="R719" i="6"/>
  <c r="C720" i="6"/>
  <c r="F720" i="6"/>
  <c r="M720" i="6"/>
  <c r="P720" i="6"/>
  <c r="C721" i="6"/>
  <c r="E721" i="6"/>
  <c r="G721" i="6"/>
  <c r="J721" i="6"/>
  <c r="M721" i="6"/>
  <c r="O721" i="6"/>
  <c r="Q721" i="6"/>
  <c r="T721" i="6"/>
  <c r="D722" i="6"/>
  <c r="H722" i="6" s="1"/>
  <c r="N722" i="6"/>
  <c r="R722" i="6" s="1"/>
  <c r="D723" i="6"/>
  <c r="N723" i="6"/>
  <c r="C725" i="6"/>
  <c r="E725" i="6"/>
  <c r="I725" i="6"/>
  <c r="M725" i="6"/>
  <c r="O725" i="6"/>
  <c r="S725" i="6"/>
  <c r="C726" i="6"/>
  <c r="D726" i="6"/>
  <c r="F726" i="6"/>
  <c r="I726" i="6"/>
  <c r="M726" i="6"/>
  <c r="N726" i="6"/>
  <c r="P726" i="6"/>
  <c r="S726" i="6"/>
  <c r="D728" i="6"/>
  <c r="I728" i="6"/>
  <c r="E749" i="6" s="1"/>
  <c r="N728" i="6"/>
  <c r="S728" i="6"/>
  <c r="B732" i="6"/>
  <c r="Z22" i="5"/>
  <c r="L732" i="6"/>
  <c r="Z45" i="5"/>
  <c r="M732" i="6" s="1"/>
  <c r="P732" i="6" s="1"/>
  <c r="B733" i="6"/>
  <c r="AA22" i="5"/>
  <c r="C733" i="6" s="1"/>
  <c r="L733" i="6"/>
  <c r="AA45" i="5"/>
  <c r="M733" i="6" s="1"/>
  <c r="B734" i="6"/>
  <c r="AB22" i="5"/>
  <c r="C734" i="6" s="1"/>
  <c r="L734" i="6"/>
  <c r="AB45" i="5"/>
  <c r="M734" i="6" s="1"/>
  <c r="J535" i="4" s="1"/>
  <c r="B735" i="6"/>
  <c r="AC22" i="5"/>
  <c r="C735" i="6" s="1"/>
  <c r="F735" i="6" s="1"/>
  <c r="L735" i="6"/>
  <c r="AC45" i="5"/>
  <c r="M735" i="6"/>
  <c r="P735" i="6" s="1"/>
  <c r="B736" i="6"/>
  <c r="AD22" i="5"/>
  <c r="C736" i="6" s="1"/>
  <c r="L736" i="6"/>
  <c r="AD45" i="5"/>
  <c r="M736" i="6"/>
  <c r="J537" i="4" s="1"/>
  <c r="C737" i="6"/>
  <c r="L737" i="6"/>
  <c r="M737" i="6"/>
  <c r="P737" i="6" s="1"/>
  <c r="AF22" i="5"/>
  <c r="C738" i="6" s="1"/>
  <c r="F738" i="6" s="1"/>
  <c r="AF45" i="5"/>
  <c r="M738" i="6" s="1"/>
  <c r="B739" i="6"/>
  <c r="AG22" i="5"/>
  <c r="C739" i="6" s="1"/>
  <c r="L739" i="6"/>
  <c r="AG45" i="5"/>
  <c r="M739" i="6" s="1"/>
  <c r="B740" i="6"/>
  <c r="AH22" i="5"/>
  <c r="C740" i="6" s="1"/>
  <c r="F740" i="6" s="1"/>
  <c r="L740" i="6"/>
  <c r="AH45" i="5"/>
  <c r="M740" i="6" s="1"/>
  <c r="B741" i="6"/>
  <c r="AI22" i="5"/>
  <c r="C741" i="6" s="1"/>
  <c r="L741" i="6"/>
  <c r="AI45" i="5"/>
  <c r="M741" i="6" s="1"/>
  <c r="P741" i="6" s="1"/>
  <c r="B742" i="6"/>
  <c r="AJ22" i="5"/>
  <c r="C742" i="6" s="1"/>
  <c r="F742" i="6" s="1"/>
  <c r="L742" i="6"/>
  <c r="AJ45" i="5"/>
  <c r="M742" i="6" s="1"/>
  <c r="P742" i="6" s="1"/>
  <c r="B743" i="6"/>
  <c r="AK22" i="5"/>
  <c r="C743" i="6" s="1"/>
  <c r="L743" i="6"/>
  <c r="AK45" i="5"/>
  <c r="M743" i="6"/>
  <c r="B744" i="6"/>
  <c r="AL22" i="5"/>
  <c r="C744" i="6" s="1"/>
  <c r="F744" i="6" s="1"/>
  <c r="L744" i="6"/>
  <c r="AL45" i="5"/>
  <c r="M744" i="6" s="1"/>
  <c r="AM22" i="5"/>
  <c r="C745" i="6" s="1"/>
  <c r="F745" i="6" s="1"/>
  <c r="AM45" i="5"/>
  <c r="M745" i="6" s="1"/>
  <c r="P745" i="6"/>
  <c r="B746" i="6"/>
  <c r="AN22" i="5"/>
  <c r="C746" i="6" s="1"/>
  <c r="B547" i="4" s="1"/>
  <c r="L746" i="6"/>
  <c r="AN45" i="5"/>
  <c r="M746" i="6" s="1"/>
  <c r="P746" i="6" s="1"/>
  <c r="F747" i="6"/>
  <c r="P747" i="6"/>
  <c r="B748" i="6"/>
  <c r="L748" i="6"/>
  <c r="AR22" i="5"/>
  <c r="E752" i="6" s="1"/>
  <c r="AS22" i="5"/>
  <c r="H752" i="6"/>
  <c r="AR45" i="5"/>
  <c r="O752" i="6"/>
  <c r="M752" i="6" s="1"/>
  <c r="AS45" i="5"/>
  <c r="R752" i="6"/>
  <c r="D754" i="6"/>
  <c r="G754" i="6"/>
  <c r="N754" i="6"/>
  <c r="Q754" i="6"/>
  <c r="C757" i="6"/>
  <c r="E757" i="6"/>
  <c r="I757" i="6"/>
  <c r="M757" i="6"/>
  <c r="O757" i="6"/>
  <c r="S757" i="6"/>
  <c r="C758" i="6"/>
  <c r="M758" i="6"/>
  <c r="C759" i="6"/>
  <c r="M759" i="6"/>
  <c r="G23" i="5"/>
  <c r="C761" i="6" s="1"/>
  <c r="H761" i="6"/>
  <c r="G46" i="5"/>
  <c r="M761" i="6"/>
  <c r="R761" i="6"/>
  <c r="C762" i="6"/>
  <c r="F762" i="6"/>
  <c r="M762" i="6"/>
  <c r="P762" i="6"/>
  <c r="C763" i="6"/>
  <c r="E763" i="6"/>
  <c r="G763" i="6"/>
  <c r="J763" i="6"/>
  <c r="M763" i="6"/>
  <c r="O763" i="6"/>
  <c r="Q763" i="6"/>
  <c r="T763" i="6"/>
  <c r="D764" i="6"/>
  <c r="H764" i="6" s="1"/>
  <c r="N764" i="6"/>
  <c r="R764" i="6" s="1"/>
  <c r="D765" i="6"/>
  <c r="N765" i="6"/>
  <c r="C767" i="6"/>
  <c r="E767" i="6"/>
  <c r="I767" i="6"/>
  <c r="M767" i="6"/>
  <c r="O767" i="6"/>
  <c r="S767" i="6"/>
  <c r="C768" i="6"/>
  <c r="D768" i="6"/>
  <c r="F768" i="6"/>
  <c r="I768" i="6"/>
  <c r="M768" i="6"/>
  <c r="N768" i="6"/>
  <c r="P768" i="6"/>
  <c r="S768" i="6"/>
  <c r="D770" i="6"/>
  <c r="I770" i="6"/>
  <c r="N770" i="6"/>
  <c r="S770" i="6"/>
  <c r="O791" i="6" s="1"/>
  <c r="B774" i="6"/>
  <c r="Z23" i="5"/>
  <c r="L774" i="6"/>
  <c r="Z46" i="5"/>
  <c r="M774" i="6"/>
  <c r="B775" i="6"/>
  <c r="AA23" i="5"/>
  <c r="C775" i="6" s="1"/>
  <c r="B565" i="4" s="1"/>
  <c r="L775" i="6"/>
  <c r="AA46" i="5"/>
  <c r="M775" i="6" s="1"/>
  <c r="B776" i="6"/>
  <c r="AB23" i="5"/>
  <c r="C776" i="6" s="1"/>
  <c r="B566" i="4" s="1"/>
  <c r="L776" i="6"/>
  <c r="AB46" i="5"/>
  <c r="M776" i="6" s="1"/>
  <c r="P776" i="6" s="1"/>
  <c r="B777" i="6"/>
  <c r="AC23" i="5"/>
  <c r="C777" i="6" s="1"/>
  <c r="B567" i="4" s="1"/>
  <c r="L777" i="6"/>
  <c r="AC46" i="5"/>
  <c r="M777" i="6" s="1"/>
  <c r="B778" i="6"/>
  <c r="AD23" i="5"/>
  <c r="C778" i="6" s="1"/>
  <c r="L778" i="6"/>
  <c r="AD46" i="5"/>
  <c r="M778" i="6" s="1"/>
  <c r="P778" i="6" s="1"/>
  <c r="B779" i="6"/>
  <c r="C779" i="6"/>
  <c r="F779" i="6" s="1"/>
  <c r="L779" i="6"/>
  <c r="M779" i="6"/>
  <c r="P779" i="6" s="1"/>
  <c r="AF23" i="5"/>
  <c r="C780" i="6" s="1"/>
  <c r="F780" i="6" s="1"/>
  <c r="AF46" i="5"/>
  <c r="M780" i="6"/>
  <c r="P780" i="6" s="1"/>
  <c r="B781" i="6"/>
  <c r="AG23" i="5"/>
  <c r="C781" i="6" s="1"/>
  <c r="L781" i="6"/>
  <c r="AG46" i="5"/>
  <c r="M781" i="6" s="1"/>
  <c r="J571" i="4" s="1"/>
  <c r="B782" i="6"/>
  <c r="AH23" i="5"/>
  <c r="C782" i="6" s="1"/>
  <c r="L782" i="6"/>
  <c r="AH46" i="5"/>
  <c r="M782" i="6" s="1"/>
  <c r="J572" i="4" s="1"/>
  <c r="B783" i="6"/>
  <c r="AI23" i="5"/>
  <c r="C783" i="6" s="1"/>
  <c r="F783" i="6" s="1"/>
  <c r="L783" i="6"/>
  <c r="AI46" i="5"/>
  <c r="M783" i="6" s="1"/>
  <c r="P783" i="6" s="1"/>
  <c r="B784" i="6"/>
  <c r="AJ23" i="5"/>
  <c r="C784" i="6" s="1"/>
  <c r="B574" i="4" s="1"/>
  <c r="L784" i="6"/>
  <c r="AJ46" i="5"/>
  <c r="M784" i="6" s="1"/>
  <c r="B785" i="6"/>
  <c r="AK23" i="5"/>
  <c r="C785" i="6" s="1"/>
  <c r="F785" i="6" s="1"/>
  <c r="L785" i="6"/>
  <c r="AK46" i="5"/>
  <c r="M785" i="6" s="1"/>
  <c r="B786" i="6"/>
  <c r="AL23" i="5"/>
  <c r="C786" i="6" s="1"/>
  <c r="L786" i="6"/>
  <c r="AL46" i="5"/>
  <c r="M786" i="6" s="1"/>
  <c r="P786" i="6" s="1"/>
  <c r="AM23" i="5"/>
  <c r="C787" i="6" s="1"/>
  <c r="AM46" i="5"/>
  <c r="M787" i="6" s="1"/>
  <c r="B788" i="6"/>
  <c r="AN23" i="5"/>
  <c r="C788" i="6"/>
  <c r="L788" i="6"/>
  <c r="AN46" i="5"/>
  <c r="M788" i="6"/>
  <c r="P788" i="6" s="1"/>
  <c r="F789" i="6"/>
  <c r="P789" i="6"/>
  <c r="B790" i="6"/>
  <c r="L790" i="6"/>
  <c r="E791" i="6"/>
  <c r="AR23" i="5"/>
  <c r="E794" i="6" s="1"/>
  <c r="AS23" i="5"/>
  <c r="H794" i="6" s="1"/>
  <c r="AR46" i="5"/>
  <c r="O794" i="6" s="1"/>
  <c r="AS46" i="5"/>
  <c r="R794" i="6" s="1"/>
  <c r="D796" i="6"/>
  <c r="G796" i="6"/>
  <c r="N796" i="6"/>
  <c r="Q796" i="6"/>
  <c r="C799" i="6"/>
  <c r="E799" i="6"/>
  <c r="I799" i="6"/>
  <c r="M799" i="6"/>
  <c r="O799" i="6"/>
  <c r="S799" i="6"/>
  <c r="C800" i="6"/>
  <c r="M800" i="6"/>
  <c r="C801" i="6"/>
  <c r="M801" i="6"/>
  <c r="G24" i="5"/>
  <c r="C803" i="6" s="1"/>
  <c r="H803" i="6"/>
  <c r="G47" i="5"/>
  <c r="M803" i="6" s="1"/>
  <c r="R803" i="6"/>
  <c r="C804" i="6"/>
  <c r="F804" i="6"/>
  <c r="M804" i="6"/>
  <c r="P804" i="6"/>
  <c r="C805" i="6"/>
  <c r="E805" i="6"/>
  <c r="G805" i="6"/>
  <c r="J805" i="6"/>
  <c r="M805" i="6"/>
  <c r="O805" i="6"/>
  <c r="Q805" i="6"/>
  <c r="T805" i="6"/>
  <c r="D806" i="6"/>
  <c r="H806" i="6" s="1"/>
  <c r="N806" i="6"/>
  <c r="R806" i="6" s="1"/>
  <c r="D807" i="6"/>
  <c r="N807" i="6"/>
  <c r="C809" i="6"/>
  <c r="E809" i="6"/>
  <c r="I809" i="6"/>
  <c r="M809" i="6"/>
  <c r="O809" i="6"/>
  <c r="S809" i="6"/>
  <c r="C810" i="6"/>
  <c r="D810" i="6"/>
  <c r="F810" i="6"/>
  <c r="I810" i="6"/>
  <c r="M810" i="6"/>
  <c r="N810" i="6"/>
  <c r="P810" i="6"/>
  <c r="S810" i="6"/>
  <c r="D812" i="6"/>
  <c r="I812" i="6"/>
  <c r="N812" i="6"/>
  <c r="S812" i="6"/>
  <c r="O833" i="6" s="1"/>
  <c r="B816" i="6"/>
  <c r="Z24" i="5"/>
  <c r="C816" i="6" s="1"/>
  <c r="L816" i="6"/>
  <c r="Z47" i="5"/>
  <c r="M816" i="6" s="1"/>
  <c r="P816" i="6"/>
  <c r="B817" i="6"/>
  <c r="AA24" i="5"/>
  <c r="C817" i="6" s="1"/>
  <c r="L817" i="6"/>
  <c r="AA47" i="5"/>
  <c r="M817" i="6" s="1"/>
  <c r="P817" i="6" s="1"/>
  <c r="B818" i="6"/>
  <c r="AB24" i="5"/>
  <c r="C818" i="6" s="1"/>
  <c r="B597" i="4" s="1"/>
  <c r="L818" i="6"/>
  <c r="AB47" i="5"/>
  <c r="B819" i="6"/>
  <c r="AC24" i="5"/>
  <c r="C819" i="6" s="1"/>
  <c r="L819" i="6"/>
  <c r="AC47" i="5"/>
  <c r="M819" i="6"/>
  <c r="B820" i="6"/>
  <c r="AD24" i="5"/>
  <c r="C820" i="6" s="1"/>
  <c r="B599" i="4" s="1"/>
  <c r="L820" i="6"/>
  <c r="AD47" i="5"/>
  <c r="M820" i="6" s="1"/>
  <c r="P820" i="6" s="1"/>
  <c r="B821" i="6"/>
  <c r="C821" i="6"/>
  <c r="F821" i="6" s="1"/>
  <c r="L821" i="6"/>
  <c r="M821" i="6"/>
  <c r="AF24" i="5"/>
  <c r="AF47" i="5"/>
  <c r="M822" i="6" s="1"/>
  <c r="B823" i="6"/>
  <c r="AG24" i="5"/>
  <c r="L823" i="6"/>
  <c r="AG47" i="5"/>
  <c r="M823" i="6" s="1"/>
  <c r="B824" i="6"/>
  <c r="AH24" i="5"/>
  <c r="C824" i="6" s="1"/>
  <c r="B603" i="4" s="1"/>
  <c r="L824" i="6"/>
  <c r="AH47" i="5"/>
  <c r="M824" i="6" s="1"/>
  <c r="P824" i="6" s="1"/>
  <c r="B825" i="6"/>
  <c r="AI24" i="5"/>
  <c r="C825" i="6" s="1"/>
  <c r="L825" i="6"/>
  <c r="AI47" i="5"/>
  <c r="M825" i="6" s="1"/>
  <c r="B826" i="6"/>
  <c r="AJ24" i="5"/>
  <c r="C826" i="6" s="1"/>
  <c r="F826" i="6" s="1"/>
  <c r="L826" i="6"/>
  <c r="AJ47" i="5"/>
  <c r="M826" i="6"/>
  <c r="B827" i="6"/>
  <c r="AK24" i="5"/>
  <c r="C827" i="6" s="1"/>
  <c r="B606" i="4" s="1"/>
  <c r="L827" i="6"/>
  <c r="AK47" i="5"/>
  <c r="M827" i="6" s="1"/>
  <c r="P827" i="6" s="1"/>
  <c r="B828" i="6"/>
  <c r="AL24" i="5"/>
  <c r="C828" i="6" s="1"/>
  <c r="L828" i="6"/>
  <c r="AL47" i="5"/>
  <c r="M828" i="6" s="1"/>
  <c r="P828" i="6" s="1"/>
  <c r="AM24" i="5"/>
  <c r="C829" i="6" s="1"/>
  <c r="B608" i="4" s="1"/>
  <c r="F829" i="6"/>
  <c r="AM47" i="5"/>
  <c r="M829" i="6" s="1"/>
  <c r="B830" i="6"/>
  <c r="AN24" i="5"/>
  <c r="C830" i="6"/>
  <c r="L830" i="6"/>
  <c r="AN47" i="5"/>
  <c r="M830" i="6" s="1"/>
  <c r="P830" i="6" s="1"/>
  <c r="F831" i="6"/>
  <c r="P831" i="6"/>
  <c r="B832" i="6"/>
  <c r="L832" i="6"/>
  <c r="E833" i="6"/>
  <c r="AR24" i="5"/>
  <c r="E836" i="6" s="1"/>
  <c r="AS24" i="5"/>
  <c r="AR47" i="5"/>
  <c r="AS47" i="5"/>
  <c r="R836" i="6" s="1"/>
  <c r="D838" i="6"/>
  <c r="G838" i="6"/>
  <c r="N838" i="6"/>
  <c r="Q838" i="6"/>
  <c r="C841" i="6"/>
  <c r="E841" i="6"/>
  <c r="I841" i="6"/>
  <c r="M841" i="6"/>
  <c r="O841" i="6"/>
  <c r="S841" i="6"/>
  <c r="C842" i="6"/>
  <c r="M842" i="6"/>
  <c r="C843" i="6"/>
  <c r="M843" i="6"/>
  <c r="G25" i="5"/>
  <c r="H845" i="6"/>
  <c r="G48" i="5"/>
  <c r="R845" i="6"/>
  <c r="C846" i="6"/>
  <c r="F846" i="6"/>
  <c r="M846" i="6"/>
  <c r="P846" i="6"/>
  <c r="C847" i="6"/>
  <c r="E847" i="6"/>
  <c r="G847" i="6"/>
  <c r="J847" i="6"/>
  <c r="M847" i="6"/>
  <c r="O847" i="6"/>
  <c r="Q847" i="6"/>
  <c r="T847" i="6"/>
  <c r="D848" i="6"/>
  <c r="H848" i="6" s="1"/>
  <c r="N848" i="6"/>
  <c r="R848" i="6" s="1"/>
  <c r="D849" i="6"/>
  <c r="N849" i="6"/>
  <c r="C851" i="6"/>
  <c r="E851" i="6"/>
  <c r="I851" i="6"/>
  <c r="M851" i="6"/>
  <c r="O851" i="6"/>
  <c r="S851" i="6"/>
  <c r="C852" i="6"/>
  <c r="D852" i="6"/>
  <c r="F852" i="6"/>
  <c r="I852" i="6"/>
  <c r="M852" i="6"/>
  <c r="N852" i="6"/>
  <c r="P852" i="6"/>
  <c r="S852" i="6"/>
  <c r="D854" i="6"/>
  <c r="I854" i="6"/>
  <c r="E875" i="6" s="1"/>
  <c r="N854" i="6"/>
  <c r="S854" i="6"/>
  <c r="O875" i="6" s="1"/>
  <c r="B858" i="6"/>
  <c r="Z25" i="5"/>
  <c r="C858" i="6" s="1"/>
  <c r="F858" i="6" s="1"/>
  <c r="L858" i="6"/>
  <c r="Z48" i="5"/>
  <c r="B859" i="6"/>
  <c r="AA25" i="5"/>
  <c r="C859" i="6" s="1"/>
  <c r="B627" i="4" s="1"/>
  <c r="L859" i="6"/>
  <c r="AA48" i="5"/>
  <c r="B860" i="6"/>
  <c r="AB25" i="5"/>
  <c r="C860" i="6" s="1"/>
  <c r="L860" i="6"/>
  <c r="AB48" i="5"/>
  <c r="M860" i="6"/>
  <c r="P860" i="6" s="1"/>
  <c r="B861" i="6"/>
  <c r="AC25" i="5"/>
  <c r="C861" i="6" s="1"/>
  <c r="B629" i="4" s="1"/>
  <c r="L861" i="6"/>
  <c r="AC48" i="5"/>
  <c r="M861" i="6" s="1"/>
  <c r="P861" i="6" s="1"/>
  <c r="B862" i="6"/>
  <c r="AD25" i="5"/>
  <c r="C862" i="6" s="1"/>
  <c r="B630" i="4" s="1"/>
  <c r="L862" i="6"/>
  <c r="AD48" i="5"/>
  <c r="M904" i="6" s="1"/>
  <c r="J661" i="4" s="1"/>
  <c r="B863" i="6"/>
  <c r="C863" i="6"/>
  <c r="B631" i="4" s="1"/>
  <c r="L863" i="6"/>
  <c r="M863" i="6"/>
  <c r="AF25" i="5"/>
  <c r="C864" i="6" s="1"/>
  <c r="F864" i="6" s="1"/>
  <c r="AF48" i="5"/>
  <c r="M864" i="6" s="1"/>
  <c r="B865" i="6"/>
  <c r="AG25" i="5"/>
  <c r="C865" i="6" s="1"/>
  <c r="L865" i="6"/>
  <c r="AG48" i="5"/>
  <c r="M865" i="6" s="1"/>
  <c r="P865" i="6" s="1"/>
  <c r="B866" i="6"/>
  <c r="AH25" i="5"/>
  <c r="C866" i="6" s="1"/>
  <c r="B634" i="4" s="1"/>
  <c r="L866" i="6"/>
  <c r="AH48" i="5"/>
  <c r="M866" i="6" s="1"/>
  <c r="P866" i="6" s="1"/>
  <c r="B867" i="6"/>
  <c r="AI25" i="5"/>
  <c r="C867" i="6" s="1"/>
  <c r="L867" i="6"/>
  <c r="AI48" i="5"/>
  <c r="M867" i="6"/>
  <c r="B868" i="6"/>
  <c r="AJ25" i="5"/>
  <c r="C868" i="6" s="1"/>
  <c r="B636" i="4" s="1"/>
  <c r="L868" i="6"/>
  <c r="AJ48" i="5"/>
  <c r="M868" i="6" s="1"/>
  <c r="B869" i="6"/>
  <c r="AK25" i="5"/>
  <c r="L869" i="6"/>
  <c r="AK48" i="5"/>
  <c r="M869" i="6" s="1"/>
  <c r="P869" i="6" s="1"/>
  <c r="B870" i="6"/>
  <c r="AL25" i="5"/>
  <c r="C870" i="6" s="1"/>
  <c r="F870" i="6" s="1"/>
  <c r="L870" i="6"/>
  <c r="AL48" i="5"/>
  <c r="M870" i="6" s="1"/>
  <c r="AM25" i="5"/>
  <c r="C871" i="6" s="1"/>
  <c r="AM48" i="5"/>
  <c r="M871" i="6" s="1"/>
  <c r="B872" i="6"/>
  <c r="AN25" i="5"/>
  <c r="C872" i="6" s="1"/>
  <c r="F872" i="6" s="1"/>
  <c r="L872" i="6"/>
  <c r="AN48" i="5"/>
  <c r="M872" i="6"/>
  <c r="F873" i="6"/>
  <c r="P873" i="6"/>
  <c r="B874" i="6"/>
  <c r="L874" i="6"/>
  <c r="AR25" i="5"/>
  <c r="E878" i="6" s="1"/>
  <c r="AS25" i="5"/>
  <c r="AR48" i="5"/>
  <c r="O878" i="6" s="1"/>
  <c r="AS48" i="5"/>
  <c r="R878" i="6" s="1"/>
  <c r="D880" i="6"/>
  <c r="G880" i="6"/>
  <c r="N880" i="6"/>
  <c r="Q880" i="6"/>
  <c r="C883" i="6"/>
  <c r="E883" i="6"/>
  <c r="I883" i="6"/>
  <c r="M883" i="6"/>
  <c r="O883" i="6"/>
  <c r="S883" i="6"/>
  <c r="C884" i="6"/>
  <c r="M884" i="6"/>
  <c r="C885" i="6"/>
  <c r="M885" i="6"/>
  <c r="G26" i="5"/>
  <c r="B654" i="4" s="1"/>
  <c r="H887" i="6"/>
  <c r="G49" i="5"/>
  <c r="R887" i="6"/>
  <c r="C888" i="6"/>
  <c r="F888" i="6"/>
  <c r="M888" i="6"/>
  <c r="P888" i="6"/>
  <c r="C889" i="6"/>
  <c r="E889" i="6"/>
  <c r="G889" i="6"/>
  <c r="J889" i="6"/>
  <c r="M889" i="6"/>
  <c r="O889" i="6"/>
  <c r="Q889" i="6"/>
  <c r="T889" i="6"/>
  <c r="D890" i="6"/>
  <c r="H890" i="6" s="1"/>
  <c r="N890" i="6"/>
  <c r="R890" i="6" s="1"/>
  <c r="D891" i="6"/>
  <c r="N891" i="6"/>
  <c r="C893" i="6"/>
  <c r="E893" i="6"/>
  <c r="I893" i="6"/>
  <c r="M893" i="6"/>
  <c r="O893" i="6"/>
  <c r="S893" i="6"/>
  <c r="C894" i="6"/>
  <c r="D894" i="6"/>
  <c r="F894" i="6"/>
  <c r="I894" i="6"/>
  <c r="M894" i="6"/>
  <c r="N894" i="6"/>
  <c r="P894" i="6"/>
  <c r="S894" i="6"/>
  <c r="D896" i="6"/>
  <c r="I896" i="6"/>
  <c r="E917" i="6" s="1"/>
  <c r="N896" i="6"/>
  <c r="S896" i="6"/>
  <c r="O917" i="6" s="1"/>
  <c r="B900" i="6"/>
  <c r="Z26" i="5"/>
  <c r="C900" i="6" s="1"/>
  <c r="L900" i="6"/>
  <c r="Z49" i="5"/>
  <c r="M900" i="6" s="1"/>
  <c r="B901" i="6"/>
  <c r="AA26" i="5"/>
  <c r="L901" i="6"/>
  <c r="AA49" i="5"/>
  <c r="M901" i="6" s="1"/>
  <c r="J658" i="4" s="1"/>
  <c r="B902" i="6"/>
  <c r="AB26" i="5"/>
  <c r="C902" i="6" s="1"/>
  <c r="F902" i="6" s="1"/>
  <c r="L902" i="6"/>
  <c r="AB49" i="5"/>
  <c r="M902" i="6" s="1"/>
  <c r="P902" i="6" s="1"/>
  <c r="B903" i="6"/>
  <c r="AC26" i="5"/>
  <c r="C903" i="6" s="1"/>
  <c r="B660" i="4" s="1"/>
  <c r="L903" i="6"/>
  <c r="AC49" i="5"/>
  <c r="B904" i="6"/>
  <c r="AD26" i="5"/>
  <c r="C904" i="6" s="1"/>
  <c r="L904" i="6"/>
  <c r="AD49" i="5"/>
  <c r="P904" i="6"/>
  <c r="B905" i="6"/>
  <c r="C905" i="6"/>
  <c r="B662" i="4" s="1"/>
  <c r="F905" i="6"/>
  <c r="L905" i="6"/>
  <c r="M905" i="6"/>
  <c r="P905" i="6" s="1"/>
  <c r="B906" i="6"/>
  <c r="AF26" i="5"/>
  <c r="C906" i="6" s="1"/>
  <c r="F906" i="6" s="1"/>
  <c r="AF49" i="5"/>
  <c r="M906" i="6" s="1"/>
  <c r="J663" i="4" s="1"/>
  <c r="P906" i="6"/>
  <c r="B907" i="6"/>
  <c r="AG26" i="5"/>
  <c r="C907" i="6" s="1"/>
  <c r="F907" i="6" s="1"/>
  <c r="L907" i="6"/>
  <c r="AG49" i="5"/>
  <c r="M907" i="6" s="1"/>
  <c r="J664" i="4" s="1"/>
  <c r="B908" i="6"/>
  <c r="AH26" i="5"/>
  <c r="C908" i="6" s="1"/>
  <c r="L908" i="6"/>
  <c r="AH49" i="5"/>
  <c r="M908" i="6" s="1"/>
  <c r="J665" i="4" s="1"/>
  <c r="B909" i="6"/>
  <c r="AI26" i="5"/>
  <c r="C909" i="6" s="1"/>
  <c r="F909" i="6" s="1"/>
  <c r="L909" i="6"/>
  <c r="AI49" i="5"/>
  <c r="M909" i="6" s="1"/>
  <c r="B910" i="6"/>
  <c r="AJ26" i="5"/>
  <c r="C910" i="6" s="1"/>
  <c r="L910" i="6"/>
  <c r="AJ49" i="5"/>
  <c r="M910" i="6" s="1"/>
  <c r="P910" i="6" s="1"/>
  <c r="B911" i="6"/>
  <c r="AK26" i="5"/>
  <c r="C911" i="6" s="1"/>
  <c r="B668" i="4" s="1"/>
  <c r="L911" i="6"/>
  <c r="AK49" i="5"/>
  <c r="M911" i="6" s="1"/>
  <c r="P911" i="6" s="1"/>
  <c r="B912" i="6"/>
  <c r="AL26" i="5"/>
  <c r="C912" i="6" s="1"/>
  <c r="B669" i="4" s="1"/>
  <c r="L912" i="6"/>
  <c r="AL49" i="5"/>
  <c r="M912" i="6" s="1"/>
  <c r="B913" i="6"/>
  <c r="AM26" i="5"/>
  <c r="C913" i="6" s="1"/>
  <c r="F913" i="6" s="1"/>
  <c r="L913" i="6"/>
  <c r="AM49" i="5"/>
  <c r="M913" i="6" s="1"/>
  <c r="B914" i="6"/>
  <c r="AN26" i="5"/>
  <c r="C914" i="6" s="1"/>
  <c r="F914" i="6" s="1"/>
  <c r="L914" i="6"/>
  <c r="AN49" i="5"/>
  <c r="M914" i="6" s="1"/>
  <c r="F915" i="6"/>
  <c r="P915" i="6"/>
  <c r="B916" i="6"/>
  <c r="L916" i="6"/>
  <c r="AR26" i="5"/>
  <c r="E920" i="6" s="1"/>
  <c r="AS26" i="5"/>
  <c r="AR49" i="5"/>
  <c r="O920" i="6"/>
  <c r="AS49" i="5"/>
  <c r="D922" i="6"/>
  <c r="G922" i="6"/>
  <c r="N922" i="6"/>
  <c r="Q922" i="6"/>
  <c r="C925" i="6"/>
  <c r="E925" i="6"/>
  <c r="I925" i="6"/>
  <c r="C926" i="6"/>
  <c r="C927" i="6"/>
  <c r="G27" i="5"/>
  <c r="C929" i="6" s="1"/>
  <c r="H929" i="6"/>
  <c r="C930" i="6"/>
  <c r="F930" i="6"/>
  <c r="C931" i="6"/>
  <c r="E931" i="6"/>
  <c r="G931" i="6"/>
  <c r="J931" i="6"/>
  <c r="D932" i="6"/>
  <c r="H932" i="6" s="1"/>
  <c r="D933" i="6"/>
  <c r="C935" i="6"/>
  <c r="E935" i="6"/>
  <c r="I935" i="6"/>
  <c r="C936" i="6"/>
  <c r="D936" i="6"/>
  <c r="F936" i="6"/>
  <c r="I936" i="6"/>
  <c r="D938" i="6"/>
  <c r="I938" i="6"/>
  <c r="E959" i="6" s="1"/>
  <c r="B942" i="6"/>
  <c r="Z27" i="5"/>
  <c r="C942" i="6" s="1"/>
  <c r="B688" i="4" s="1"/>
  <c r="B943" i="6"/>
  <c r="AA27" i="5"/>
  <c r="C943" i="6" s="1"/>
  <c r="F943" i="6" s="1"/>
  <c r="B944" i="6"/>
  <c r="AB27" i="5"/>
  <c r="C944" i="6" s="1"/>
  <c r="B945" i="6"/>
  <c r="AC27" i="5"/>
  <c r="B946" i="6"/>
  <c r="AD27" i="5"/>
  <c r="C946" i="6" s="1"/>
  <c r="B947" i="6"/>
  <c r="C947" i="6"/>
  <c r="F947" i="6" s="1"/>
  <c r="AF27" i="5"/>
  <c r="C948" i="6" s="1"/>
  <c r="B949" i="6"/>
  <c r="AG27" i="5"/>
  <c r="C949" i="6" s="1"/>
  <c r="F949" i="6" s="1"/>
  <c r="B950" i="6"/>
  <c r="AH27" i="5"/>
  <c r="C950" i="6" s="1"/>
  <c r="B951" i="6"/>
  <c r="AI27" i="5"/>
  <c r="C951" i="6" s="1"/>
  <c r="F951" i="6" s="1"/>
  <c r="B952" i="6"/>
  <c r="AJ27" i="5"/>
  <c r="C952" i="6" s="1"/>
  <c r="B953" i="6"/>
  <c r="AK27" i="5"/>
  <c r="C953" i="6" s="1"/>
  <c r="B954" i="6"/>
  <c r="AL27" i="5"/>
  <c r="B955" i="6"/>
  <c r="AM27" i="5"/>
  <c r="C955" i="6" s="1"/>
  <c r="B956" i="6"/>
  <c r="AN27" i="5"/>
  <c r="C956" i="6" s="1"/>
  <c r="F956" i="6" s="1"/>
  <c r="F957" i="6"/>
  <c r="B958" i="6"/>
  <c r="AR27" i="5"/>
  <c r="E962" i="6" s="1"/>
  <c r="AS27" i="5"/>
  <c r="D964" i="6"/>
  <c r="G964" i="6"/>
  <c r="G1" i="5"/>
  <c r="A1" i="2" s="1"/>
  <c r="Z1" i="5"/>
  <c r="H5" i="5"/>
  <c r="U5" i="1"/>
  <c r="AQ5" i="5" s="1"/>
  <c r="S2" i="1"/>
  <c r="BN7" i="5" s="1"/>
  <c r="Q7" i="3" s="1"/>
  <c r="BK5" i="5"/>
  <c r="H6" i="5"/>
  <c r="U6" i="1"/>
  <c r="B54" i="4" s="1"/>
  <c r="AR6" i="5"/>
  <c r="AS6" i="5"/>
  <c r="BK6" i="5"/>
  <c r="N6" i="3" s="1"/>
  <c r="H7" i="5"/>
  <c r="U7" i="1"/>
  <c r="AQ7" i="5" s="1"/>
  <c r="A7" i="3"/>
  <c r="AX7" i="5" s="1"/>
  <c r="BK7" i="5"/>
  <c r="N7" i="3" s="1"/>
  <c r="H8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U8" i="1"/>
  <c r="A8" i="3"/>
  <c r="AX8" i="5"/>
  <c r="BK8" i="5"/>
  <c r="N8" i="3" s="1"/>
  <c r="U9" i="1"/>
  <c r="AQ9" i="5" s="1"/>
  <c r="B147" i="4" s="1"/>
  <c r="A9" i="3"/>
  <c r="AX9" i="5"/>
  <c r="BK9" i="5"/>
  <c r="BX9" i="5"/>
  <c r="U10" i="1"/>
  <c r="AQ10" i="5" s="1"/>
  <c r="B178" i="4" s="1"/>
  <c r="A10" i="3"/>
  <c r="AX10" i="5" s="1"/>
  <c r="BK10" i="5"/>
  <c r="N10" i="3" s="1"/>
  <c r="U11" i="1"/>
  <c r="AQ11" i="5" s="1"/>
  <c r="B209" i="4" s="1"/>
  <c r="BK11" i="5"/>
  <c r="N11" i="3" s="1"/>
  <c r="U12" i="1"/>
  <c r="AA9" i="2" s="1"/>
  <c r="A12" i="3"/>
  <c r="AX12" i="5" s="1"/>
  <c r="BK12" i="5"/>
  <c r="BX12" i="5"/>
  <c r="U13" i="1"/>
  <c r="AQ13" i="5" s="1"/>
  <c r="B271" i="4" s="1"/>
  <c r="A13" i="3"/>
  <c r="AX13" i="5" s="1"/>
  <c r="BK13" i="5"/>
  <c r="N13" i="3" s="1"/>
  <c r="U14" i="1"/>
  <c r="AA11" i="2" s="1"/>
  <c r="A14" i="3"/>
  <c r="AX14" i="5" s="1"/>
  <c r="BK14" i="5"/>
  <c r="U15" i="1"/>
  <c r="AQ15" i="5" s="1"/>
  <c r="B333" i="4" s="1"/>
  <c r="A15" i="3"/>
  <c r="AX15" i="5" s="1"/>
  <c r="BK15" i="5"/>
  <c r="N15" i="3" s="1"/>
  <c r="U16" i="1"/>
  <c r="AQ16" i="5" s="1"/>
  <c r="B364" i="4" s="1"/>
  <c r="A16" i="3"/>
  <c r="AX16" i="5" s="1"/>
  <c r="BK16" i="5"/>
  <c r="N16" i="3" s="1"/>
  <c r="U17" i="1"/>
  <c r="AB14" i="2" s="1"/>
  <c r="A17" i="3"/>
  <c r="AX17" i="5"/>
  <c r="BK17" i="5"/>
  <c r="N17" i="3" s="1"/>
  <c r="U18" i="1"/>
  <c r="AA15" i="2" s="1"/>
  <c r="BK18" i="5"/>
  <c r="U19" i="1"/>
  <c r="AQ19" i="5" s="1"/>
  <c r="B457" i="4" s="1"/>
  <c r="A19" i="3"/>
  <c r="AX19" i="5" s="1"/>
  <c r="BK19" i="5"/>
  <c r="N19" i="3" s="1"/>
  <c r="U20" i="1"/>
  <c r="AQ20" i="5" s="1"/>
  <c r="B488" i="4" s="1"/>
  <c r="U21" i="1"/>
  <c r="AQ21" i="5" s="1"/>
  <c r="B519" i="4" s="1"/>
  <c r="U22" i="1"/>
  <c r="AA19" i="2" s="1"/>
  <c r="U23" i="1"/>
  <c r="AQ23" i="5" s="1"/>
  <c r="B581" i="4" s="1"/>
  <c r="U24" i="1"/>
  <c r="AQ24" i="5" s="1"/>
  <c r="B612" i="4" s="1"/>
  <c r="U25" i="1"/>
  <c r="U26" i="1"/>
  <c r="AQ26" i="5" s="1"/>
  <c r="B674" i="4" s="1"/>
  <c r="U27" i="1"/>
  <c r="AQ27" i="5" s="1"/>
  <c r="B705" i="4" s="1"/>
  <c r="U28" i="1"/>
  <c r="AA25" i="2" s="1"/>
  <c r="U35" i="1"/>
  <c r="J240" i="4" s="1"/>
  <c r="AR38" i="5"/>
  <c r="J334" i="4" s="1"/>
  <c r="AS38" i="5"/>
  <c r="J335" i="4" s="1"/>
  <c r="B3" i="4"/>
  <c r="J3" i="4"/>
  <c r="A4" i="4"/>
  <c r="I4" i="4"/>
  <c r="A6" i="4"/>
  <c r="I6" i="4"/>
  <c r="A7" i="4"/>
  <c r="I7" i="4"/>
  <c r="A8" i="4"/>
  <c r="I8" i="4"/>
  <c r="A9" i="4"/>
  <c r="I9" i="4"/>
  <c r="A10" i="4"/>
  <c r="I10" i="4"/>
  <c r="J10" i="4"/>
  <c r="A11" i="4"/>
  <c r="B11" i="4"/>
  <c r="I11" i="4"/>
  <c r="J11" i="4"/>
  <c r="A12" i="4"/>
  <c r="I12" i="4"/>
  <c r="J12" i="4"/>
  <c r="A13" i="4"/>
  <c r="I13" i="4"/>
  <c r="A14" i="4"/>
  <c r="I14" i="4"/>
  <c r="A15" i="4"/>
  <c r="I15" i="4"/>
  <c r="A16" i="4"/>
  <c r="I16" i="4"/>
  <c r="A17" i="4"/>
  <c r="B17" i="4"/>
  <c r="I17" i="4"/>
  <c r="A18" i="4"/>
  <c r="I18" i="4"/>
  <c r="A19" i="4"/>
  <c r="B19" i="4"/>
  <c r="I19" i="4"/>
  <c r="A20" i="4"/>
  <c r="B20" i="4"/>
  <c r="I20" i="4"/>
  <c r="J20" i="4"/>
  <c r="A21" i="4"/>
  <c r="B24" i="4"/>
  <c r="J24" i="4"/>
  <c r="B25" i="4"/>
  <c r="J25" i="4"/>
  <c r="J26" i="4" s="1"/>
  <c r="B27" i="4"/>
  <c r="J27" i="4"/>
  <c r="B34" i="4"/>
  <c r="J34" i="4"/>
  <c r="A35" i="4"/>
  <c r="I35" i="4"/>
  <c r="A37" i="4"/>
  <c r="B37" i="4"/>
  <c r="I37" i="4"/>
  <c r="A38" i="4"/>
  <c r="B38" i="4"/>
  <c r="I38" i="4"/>
  <c r="A39" i="4"/>
  <c r="I39" i="4"/>
  <c r="A40" i="4"/>
  <c r="I40" i="4"/>
  <c r="A41" i="4"/>
  <c r="I41" i="4"/>
  <c r="A42" i="4"/>
  <c r="I42" i="4"/>
  <c r="A43" i="4"/>
  <c r="I43" i="4"/>
  <c r="J43" i="4"/>
  <c r="A44" i="4"/>
  <c r="B44" i="4"/>
  <c r="I44" i="4"/>
  <c r="J44" i="4"/>
  <c r="A45" i="4"/>
  <c r="B45" i="4"/>
  <c r="I45" i="4"/>
  <c r="A46" i="4"/>
  <c r="I46" i="4"/>
  <c r="A47" i="4"/>
  <c r="I47" i="4"/>
  <c r="A48" i="4"/>
  <c r="I48" i="4"/>
  <c r="A49" i="4"/>
  <c r="I49" i="4"/>
  <c r="A50" i="4"/>
  <c r="B50" i="4"/>
  <c r="I50" i="4"/>
  <c r="J50" i="4"/>
  <c r="A51" i="4"/>
  <c r="B51" i="4"/>
  <c r="I51" i="4"/>
  <c r="A52" i="4"/>
  <c r="B55" i="4"/>
  <c r="B57" i="4" s="1"/>
  <c r="B56" i="4"/>
  <c r="J55" i="4"/>
  <c r="J56" i="4"/>
  <c r="B58" i="4"/>
  <c r="J58" i="4"/>
  <c r="B65" i="4"/>
  <c r="J65" i="4"/>
  <c r="A66" i="4"/>
  <c r="I66" i="4"/>
  <c r="A68" i="4"/>
  <c r="I68" i="4"/>
  <c r="A69" i="4"/>
  <c r="I69" i="4"/>
  <c r="A70" i="4"/>
  <c r="I70" i="4"/>
  <c r="J70" i="4"/>
  <c r="A71" i="4"/>
  <c r="I71" i="4"/>
  <c r="A72" i="4"/>
  <c r="I72" i="4"/>
  <c r="A73" i="4"/>
  <c r="I73" i="4"/>
  <c r="J73" i="4"/>
  <c r="A74" i="4"/>
  <c r="I74" i="4"/>
  <c r="A75" i="4"/>
  <c r="I75" i="4"/>
  <c r="A76" i="4"/>
  <c r="I76" i="4"/>
  <c r="A77" i="4"/>
  <c r="I77" i="4"/>
  <c r="J77" i="4"/>
  <c r="A78" i="4"/>
  <c r="I78" i="4"/>
  <c r="J78" i="4"/>
  <c r="A79" i="4"/>
  <c r="I79" i="4"/>
  <c r="J79" i="4"/>
  <c r="A80" i="4"/>
  <c r="I80" i="4"/>
  <c r="A81" i="4"/>
  <c r="B81" i="4"/>
  <c r="I81" i="4"/>
  <c r="A82" i="4"/>
  <c r="B82" i="4"/>
  <c r="I82" i="4"/>
  <c r="J82" i="4"/>
  <c r="A83" i="4"/>
  <c r="B86" i="4"/>
  <c r="J86" i="4"/>
  <c r="J87" i="4"/>
  <c r="B87" i="4"/>
  <c r="B89" i="4"/>
  <c r="J89" i="4"/>
  <c r="B96" i="4"/>
  <c r="J96" i="4"/>
  <c r="A97" i="4"/>
  <c r="I97" i="4"/>
  <c r="A99" i="4"/>
  <c r="I99" i="4"/>
  <c r="J99" i="4"/>
  <c r="A100" i="4"/>
  <c r="I100" i="4"/>
  <c r="J100" i="4"/>
  <c r="A101" i="4"/>
  <c r="I101" i="4"/>
  <c r="J101" i="4"/>
  <c r="A102" i="4"/>
  <c r="I102" i="4"/>
  <c r="A103" i="4"/>
  <c r="I103" i="4"/>
  <c r="A104" i="4"/>
  <c r="I104" i="4"/>
  <c r="J104" i="4"/>
  <c r="A105" i="4"/>
  <c r="I105" i="4"/>
  <c r="J105" i="4"/>
  <c r="A106" i="4"/>
  <c r="I106" i="4"/>
  <c r="A107" i="4"/>
  <c r="I107" i="4"/>
  <c r="A108" i="4"/>
  <c r="I108" i="4"/>
  <c r="A109" i="4"/>
  <c r="I109" i="4"/>
  <c r="A110" i="4"/>
  <c r="I110" i="4"/>
  <c r="A111" i="4"/>
  <c r="I111" i="4"/>
  <c r="A112" i="4"/>
  <c r="B112" i="4"/>
  <c r="I112" i="4"/>
  <c r="J112" i="4"/>
  <c r="A113" i="4"/>
  <c r="B113" i="4"/>
  <c r="I113" i="4"/>
  <c r="J113" i="4"/>
  <c r="A114" i="4"/>
  <c r="B117" i="4"/>
  <c r="J117" i="4"/>
  <c r="J118" i="4"/>
  <c r="B118" i="4"/>
  <c r="B120" i="4"/>
  <c r="J120" i="4"/>
  <c r="B127" i="4"/>
  <c r="J127" i="4"/>
  <c r="A128" i="4"/>
  <c r="I128" i="4"/>
  <c r="A130" i="4"/>
  <c r="I130" i="4"/>
  <c r="J130" i="4"/>
  <c r="A131" i="4"/>
  <c r="I131" i="4"/>
  <c r="J131" i="4"/>
  <c r="A132" i="4"/>
  <c r="I132" i="4"/>
  <c r="J132" i="4"/>
  <c r="A133" i="4"/>
  <c r="I133" i="4"/>
  <c r="J133" i="4"/>
  <c r="A134" i="4"/>
  <c r="I134" i="4"/>
  <c r="J134" i="4"/>
  <c r="A135" i="4"/>
  <c r="I135" i="4"/>
  <c r="J135" i="4"/>
  <c r="A136" i="4"/>
  <c r="I136" i="4"/>
  <c r="J136" i="4"/>
  <c r="A137" i="4"/>
  <c r="I137" i="4"/>
  <c r="J137" i="4"/>
  <c r="A138" i="4"/>
  <c r="I138" i="4"/>
  <c r="J138" i="4"/>
  <c r="A139" i="4"/>
  <c r="I139" i="4"/>
  <c r="J139" i="4"/>
  <c r="A140" i="4"/>
  <c r="I140" i="4"/>
  <c r="J140" i="4"/>
  <c r="A141" i="4"/>
  <c r="I141" i="4"/>
  <c r="J141" i="4"/>
  <c r="A142" i="4"/>
  <c r="I142" i="4"/>
  <c r="J142" i="4"/>
  <c r="A143" i="4"/>
  <c r="B143" i="4"/>
  <c r="I143" i="4"/>
  <c r="J143" i="4"/>
  <c r="A144" i="4"/>
  <c r="B144" i="4"/>
  <c r="I144" i="4"/>
  <c r="J144" i="4"/>
  <c r="A145" i="4"/>
  <c r="B148" i="4"/>
  <c r="J148" i="4"/>
  <c r="B149" i="4"/>
  <c r="B150" i="4" s="1"/>
  <c r="J149" i="4"/>
  <c r="J150" i="4" s="1"/>
  <c r="B151" i="4"/>
  <c r="J151" i="4"/>
  <c r="B158" i="4"/>
  <c r="J158" i="4"/>
  <c r="A159" i="4"/>
  <c r="I159" i="4"/>
  <c r="A161" i="4"/>
  <c r="I161" i="4"/>
  <c r="J161" i="4"/>
  <c r="A162" i="4"/>
  <c r="I162" i="4"/>
  <c r="J162" i="4"/>
  <c r="A163" i="4"/>
  <c r="I163" i="4"/>
  <c r="A164" i="4"/>
  <c r="I164" i="4"/>
  <c r="J164" i="4"/>
  <c r="A165" i="4"/>
  <c r="I165" i="4"/>
  <c r="J165" i="4"/>
  <c r="A166" i="4"/>
  <c r="I166" i="4"/>
  <c r="J166" i="4"/>
  <c r="A167" i="4"/>
  <c r="B167" i="4"/>
  <c r="I167" i="4"/>
  <c r="J167" i="4"/>
  <c r="A168" i="4"/>
  <c r="I168" i="4"/>
  <c r="J168" i="4"/>
  <c r="A169" i="4"/>
  <c r="B169" i="4"/>
  <c r="I169" i="4"/>
  <c r="J169" i="4"/>
  <c r="A170" i="4"/>
  <c r="I170" i="4"/>
  <c r="J170" i="4"/>
  <c r="A171" i="4"/>
  <c r="I171" i="4"/>
  <c r="J171" i="4"/>
  <c r="A172" i="4"/>
  <c r="I172" i="4"/>
  <c r="J172" i="4"/>
  <c r="A173" i="4"/>
  <c r="I173" i="4"/>
  <c r="J173" i="4"/>
  <c r="A174" i="4"/>
  <c r="B174" i="4"/>
  <c r="I174" i="4"/>
  <c r="J174" i="4"/>
  <c r="A175" i="4"/>
  <c r="B175" i="4"/>
  <c r="I175" i="4"/>
  <c r="J175" i="4"/>
  <c r="A176" i="4"/>
  <c r="B179" i="4"/>
  <c r="J179" i="4"/>
  <c r="B180" i="4"/>
  <c r="B181" i="4" s="1"/>
  <c r="J180" i="4"/>
  <c r="B182" i="4"/>
  <c r="J182" i="4"/>
  <c r="B189" i="4"/>
  <c r="J189" i="4"/>
  <c r="A190" i="4"/>
  <c r="I190" i="4"/>
  <c r="A192" i="4"/>
  <c r="I192" i="4"/>
  <c r="J192" i="4"/>
  <c r="A193" i="4"/>
  <c r="I193" i="4"/>
  <c r="A194" i="4"/>
  <c r="I194" i="4"/>
  <c r="J194" i="4"/>
  <c r="A195" i="4"/>
  <c r="I195" i="4"/>
  <c r="J195" i="4"/>
  <c r="A196" i="4"/>
  <c r="I196" i="4"/>
  <c r="J196" i="4"/>
  <c r="A197" i="4"/>
  <c r="B197" i="4"/>
  <c r="I197" i="4"/>
  <c r="J197" i="4"/>
  <c r="A198" i="4"/>
  <c r="I198" i="4"/>
  <c r="J198" i="4"/>
  <c r="A199" i="4"/>
  <c r="I199" i="4"/>
  <c r="J199" i="4"/>
  <c r="A200" i="4"/>
  <c r="I200" i="4"/>
  <c r="J200" i="4"/>
  <c r="A201" i="4"/>
  <c r="I201" i="4"/>
  <c r="J201" i="4"/>
  <c r="A202" i="4"/>
  <c r="I202" i="4"/>
  <c r="J202" i="4"/>
  <c r="A203" i="4"/>
  <c r="I203" i="4"/>
  <c r="A204" i="4"/>
  <c r="I204" i="4"/>
  <c r="A205" i="4"/>
  <c r="B205" i="4"/>
  <c r="I205" i="4"/>
  <c r="A206" i="4"/>
  <c r="I206" i="4"/>
  <c r="A207" i="4"/>
  <c r="B211" i="4"/>
  <c r="J210" i="4"/>
  <c r="J211" i="4"/>
  <c r="B213" i="4"/>
  <c r="J213" i="4"/>
  <c r="B220" i="4"/>
  <c r="J220" i="4"/>
  <c r="A221" i="4"/>
  <c r="I221" i="4"/>
  <c r="A223" i="4"/>
  <c r="I223" i="4"/>
  <c r="J223" i="4"/>
  <c r="A224" i="4"/>
  <c r="I224" i="4"/>
  <c r="A225" i="4"/>
  <c r="I225" i="4"/>
  <c r="J225" i="4"/>
  <c r="A226" i="4"/>
  <c r="I226" i="4"/>
  <c r="A227" i="4"/>
  <c r="I227" i="4"/>
  <c r="J227" i="4"/>
  <c r="A228" i="4"/>
  <c r="I228" i="4"/>
  <c r="J228" i="4"/>
  <c r="A229" i="4"/>
  <c r="I229" i="4"/>
  <c r="A230" i="4"/>
  <c r="I230" i="4"/>
  <c r="J230" i="4"/>
  <c r="A231" i="4"/>
  <c r="I231" i="4"/>
  <c r="J231" i="4"/>
  <c r="A232" i="4"/>
  <c r="I232" i="4"/>
  <c r="A233" i="4"/>
  <c r="I233" i="4"/>
  <c r="J233" i="4"/>
  <c r="A234" i="4"/>
  <c r="I234" i="4"/>
  <c r="J234" i="4"/>
  <c r="A235" i="4"/>
  <c r="I235" i="4"/>
  <c r="A236" i="4"/>
  <c r="B236" i="4"/>
  <c r="I236" i="4"/>
  <c r="J236" i="4"/>
  <c r="A237" i="4"/>
  <c r="B237" i="4"/>
  <c r="I237" i="4"/>
  <c r="J237" i="4"/>
  <c r="A238" i="4"/>
  <c r="B242" i="4"/>
  <c r="J241" i="4"/>
  <c r="J243" i="4" s="1"/>
  <c r="J242" i="4"/>
  <c r="B244" i="4"/>
  <c r="J244" i="4"/>
  <c r="B251" i="4"/>
  <c r="J251" i="4"/>
  <c r="A252" i="4"/>
  <c r="I252" i="4"/>
  <c r="A254" i="4"/>
  <c r="I254" i="4"/>
  <c r="A255" i="4"/>
  <c r="I255" i="4"/>
  <c r="J255" i="4"/>
  <c r="A256" i="4"/>
  <c r="I256" i="4"/>
  <c r="J256" i="4"/>
  <c r="A257" i="4"/>
  <c r="I257" i="4"/>
  <c r="J257" i="4"/>
  <c r="A258" i="4"/>
  <c r="I258" i="4"/>
  <c r="A259" i="4"/>
  <c r="I259" i="4"/>
  <c r="J259" i="4"/>
  <c r="A260" i="4"/>
  <c r="I260" i="4"/>
  <c r="J260" i="4"/>
  <c r="A261" i="4"/>
  <c r="I261" i="4"/>
  <c r="J261" i="4"/>
  <c r="A262" i="4"/>
  <c r="I262" i="4"/>
  <c r="J262" i="4"/>
  <c r="A263" i="4"/>
  <c r="I263" i="4"/>
  <c r="A264" i="4"/>
  <c r="B264" i="4"/>
  <c r="I264" i="4"/>
  <c r="J264" i="4"/>
  <c r="A265" i="4"/>
  <c r="I265" i="4"/>
  <c r="A266" i="4"/>
  <c r="I266" i="4"/>
  <c r="A267" i="4"/>
  <c r="B267" i="4"/>
  <c r="I267" i="4"/>
  <c r="A268" i="4"/>
  <c r="B268" i="4"/>
  <c r="I268" i="4"/>
  <c r="J268" i="4"/>
  <c r="A269" i="4"/>
  <c r="B272" i="4"/>
  <c r="J272" i="4"/>
  <c r="J273" i="4"/>
  <c r="J274" i="4"/>
  <c r="B273" i="4"/>
  <c r="B275" i="4"/>
  <c r="J275" i="4"/>
  <c r="B282" i="4"/>
  <c r="J282" i="4"/>
  <c r="A283" i="4"/>
  <c r="I283" i="4"/>
  <c r="A285" i="4"/>
  <c r="I285" i="4"/>
  <c r="J285" i="4"/>
  <c r="A286" i="4"/>
  <c r="I286" i="4"/>
  <c r="J286" i="4"/>
  <c r="A287" i="4"/>
  <c r="I287" i="4"/>
  <c r="J287" i="4"/>
  <c r="A288" i="4"/>
  <c r="I288" i="4"/>
  <c r="J288" i="4"/>
  <c r="A289" i="4"/>
  <c r="I289" i="4"/>
  <c r="J289" i="4"/>
  <c r="A290" i="4"/>
  <c r="I290" i="4"/>
  <c r="J290" i="4"/>
  <c r="A291" i="4"/>
  <c r="I291" i="4"/>
  <c r="J291" i="4"/>
  <c r="A292" i="4"/>
  <c r="I292" i="4"/>
  <c r="J292" i="4"/>
  <c r="A293" i="4"/>
  <c r="I293" i="4"/>
  <c r="A294" i="4"/>
  <c r="I294" i="4"/>
  <c r="A295" i="4"/>
  <c r="I295" i="4"/>
  <c r="A296" i="4"/>
  <c r="I296" i="4"/>
  <c r="A297" i="4"/>
  <c r="I297" i="4"/>
  <c r="J297" i="4"/>
  <c r="A298" i="4"/>
  <c r="B298" i="4"/>
  <c r="I298" i="4"/>
  <c r="A299" i="4"/>
  <c r="B299" i="4"/>
  <c r="I299" i="4"/>
  <c r="A300" i="4"/>
  <c r="B303" i="4"/>
  <c r="J303" i="4"/>
  <c r="J305" i="4" s="1"/>
  <c r="J304" i="4"/>
  <c r="B306" i="4"/>
  <c r="J306" i="4"/>
  <c r="B313" i="4"/>
  <c r="J313" i="4"/>
  <c r="A314" i="4"/>
  <c r="I314" i="4"/>
  <c r="A316" i="4"/>
  <c r="I316" i="4"/>
  <c r="A317" i="4"/>
  <c r="I317" i="4"/>
  <c r="J317" i="4"/>
  <c r="A318" i="4"/>
  <c r="B318" i="4"/>
  <c r="I318" i="4"/>
  <c r="J318" i="4"/>
  <c r="A319" i="4"/>
  <c r="I319" i="4"/>
  <c r="A320" i="4"/>
  <c r="I320" i="4"/>
  <c r="A321" i="4"/>
  <c r="I321" i="4"/>
  <c r="A322" i="4"/>
  <c r="I322" i="4"/>
  <c r="J322" i="4"/>
  <c r="A323" i="4"/>
  <c r="I323" i="4"/>
  <c r="A324" i="4"/>
  <c r="I324" i="4"/>
  <c r="A325" i="4"/>
  <c r="I325" i="4"/>
  <c r="A326" i="4"/>
  <c r="I326" i="4"/>
  <c r="J326" i="4"/>
  <c r="A327" i="4"/>
  <c r="I327" i="4"/>
  <c r="J327" i="4"/>
  <c r="A328" i="4"/>
  <c r="I328" i="4"/>
  <c r="J328" i="4"/>
  <c r="A329" i="4"/>
  <c r="I329" i="4"/>
  <c r="A330" i="4"/>
  <c r="I330" i="4"/>
  <c r="J330" i="4"/>
  <c r="A331" i="4"/>
  <c r="B337" i="4"/>
  <c r="J337" i="4"/>
  <c r="B344" i="4"/>
  <c r="J344" i="4"/>
  <c r="A345" i="4"/>
  <c r="I345" i="4"/>
  <c r="A347" i="4"/>
  <c r="B347" i="4"/>
  <c r="I347" i="4"/>
  <c r="J347" i="4"/>
  <c r="A348" i="4"/>
  <c r="I348" i="4"/>
  <c r="J348" i="4"/>
  <c r="A349" i="4"/>
  <c r="I349" i="4"/>
  <c r="J349" i="4"/>
  <c r="A350" i="4"/>
  <c r="I350" i="4"/>
  <c r="J350" i="4"/>
  <c r="A351" i="4"/>
  <c r="I351" i="4"/>
  <c r="A352" i="4"/>
  <c r="I352" i="4"/>
  <c r="J352" i="4"/>
  <c r="A353" i="4"/>
  <c r="I353" i="4"/>
  <c r="J353" i="4"/>
  <c r="A354" i="4"/>
  <c r="I354" i="4"/>
  <c r="A355" i="4"/>
  <c r="I355" i="4"/>
  <c r="J355" i="4"/>
  <c r="A356" i="4"/>
  <c r="I356" i="4"/>
  <c r="J356" i="4"/>
  <c r="A357" i="4"/>
  <c r="I357" i="4"/>
  <c r="A358" i="4"/>
  <c r="I358" i="4"/>
  <c r="J358" i="4"/>
  <c r="A359" i="4"/>
  <c r="I359" i="4"/>
  <c r="J359" i="4"/>
  <c r="A360" i="4"/>
  <c r="I360" i="4"/>
  <c r="J360" i="4"/>
  <c r="A361" i="4"/>
  <c r="I361" i="4"/>
  <c r="J361" i="4"/>
  <c r="A362" i="4"/>
  <c r="B365" i="4"/>
  <c r="J365" i="4"/>
  <c r="J366" i="4"/>
  <c r="B368" i="4"/>
  <c r="J368" i="4"/>
  <c r="B375" i="4"/>
  <c r="J375" i="4"/>
  <c r="A376" i="4"/>
  <c r="I376" i="4"/>
  <c r="A378" i="4"/>
  <c r="I378" i="4"/>
  <c r="A379" i="4"/>
  <c r="I379" i="4"/>
  <c r="A380" i="4"/>
  <c r="I380" i="4"/>
  <c r="A381" i="4"/>
  <c r="I381" i="4"/>
  <c r="J381" i="4"/>
  <c r="A382" i="4"/>
  <c r="I382" i="4"/>
  <c r="J382" i="4"/>
  <c r="A383" i="4"/>
  <c r="I383" i="4"/>
  <c r="A384" i="4"/>
  <c r="I384" i="4"/>
  <c r="A385" i="4"/>
  <c r="I385" i="4"/>
  <c r="J385" i="4"/>
  <c r="A386" i="4"/>
  <c r="I386" i="4"/>
  <c r="J386" i="4"/>
  <c r="A387" i="4"/>
  <c r="I387" i="4"/>
  <c r="J387" i="4"/>
  <c r="A388" i="4"/>
  <c r="I388" i="4"/>
  <c r="A389" i="4"/>
  <c r="I389" i="4"/>
  <c r="A390" i="4"/>
  <c r="I390" i="4"/>
  <c r="A391" i="4"/>
  <c r="I391" i="4"/>
  <c r="A392" i="4"/>
  <c r="I392" i="4"/>
  <c r="A393" i="4"/>
  <c r="B396" i="4"/>
  <c r="J396" i="4"/>
  <c r="J397" i="4"/>
  <c r="J398" i="4" s="1"/>
  <c r="B399" i="4"/>
  <c r="J399" i="4"/>
  <c r="B406" i="4"/>
  <c r="J406" i="4"/>
  <c r="A407" i="4"/>
  <c r="I407" i="4"/>
  <c r="A409" i="4"/>
  <c r="I409" i="4"/>
  <c r="J409" i="4"/>
  <c r="A410" i="4"/>
  <c r="I410" i="4"/>
  <c r="J410" i="4"/>
  <c r="A411" i="4"/>
  <c r="I411" i="4"/>
  <c r="J411" i="4"/>
  <c r="A412" i="4"/>
  <c r="I412" i="4"/>
  <c r="A413" i="4"/>
  <c r="I413" i="4"/>
  <c r="J413" i="4"/>
  <c r="A414" i="4"/>
  <c r="B414" i="4"/>
  <c r="I414" i="4"/>
  <c r="J414" i="4"/>
  <c r="A415" i="4"/>
  <c r="B415" i="4"/>
  <c r="I415" i="4"/>
  <c r="J415" i="4"/>
  <c r="A416" i="4"/>
  <c r="I416" i="4"/>
  <c r="J416" i="4"/>
  <c r="A417" i="4"/>
  <c r="I417" i="4"/>
  <c r="J417" i="4"/>
  <c r="A418" i="4"/>
  <c r="I418" i="4"/>
  <c r="J418" i="4"/>
  <c r="A419" i="4"/>
  <c r="I419" i="4"/>
  <c r="J419" i="4"/>
  <c r="A420" i="4"/>
  <c r="I420" i="4"/>
  <c r="J420" i="4"/>
  <c r="A421" i="4"/>
  <c r="I421" i="4"/>
  <c r="A422" i="4"/>
  <c r="B422" i="4"/>
  <c r="I422" i="4"/>
  <c r="J422" i="4"/>
  <c r="A423" i="4"/>
  <c r="I423" i="4"/>
  <c r="J423" i="4"/>
  <c r="A424" i="4"/>
  <c r="J427" i="4"/>
  <c r="J429" i="4" s="1"/>
  <c r="B428" i="4"/>
  <c r="J428" i="4"/>
  <c r="B430" i="4"/>
  <c r="J430" i="4"/>
  <c r="B437" i="4"/>
  <c r="J437" i="4"/>
  <c r="A438" i="4"/>
  <c r="I438" i="4"/>
  <c r="A440" i="4"/>
  <c r="I440" i="4"/>
  <c r="A441" i="4"/>
  <c r="I441" i="4"/>
  <c r="J441" i="4"/>
  <c r="A442" i="4"/>
  <c r="I442" i="4"/>
  <c r="A443" i="4"/>
  <c r="I443" i="4"/>
  <c r="J443" i="4"/>
  <c r="A444" i="4"/>
  <c r="I444" i="4"/>
  <c r="A445" i="4"/>
  <c r="I445" i="4"/>
  <c r="J445" i="4"/>
  <c r="A446" i="4"/>
  <c r="I446" i="4"/>
  <c r="A447" i="4"/>
  <c r="I447" i="4"/>
  <c r="J447" i="4"/>
  <c r="A448" i="4"/>
  <c r="I448" i="4"/>
  <c r="A449" i="4"/>
  <c r="I449" i="4"/>
  <c r="A450" i="4"/>
  <c r="I450" i="4"/>
  <c r="A451" i="4"/>
  <c r="I451" i="4"/>
  <c r="A452" i="4"/>
  <c r="I452" i="4"/>
  <c r="A453" i="4"/>
  <c r="B453" i="4"/>
  <c r="I453" i="4"/>
  <c r="J453" i="4"/>
  <c r="A454" i="4"/>
  <c r="I454" i="4"/>
  <c r="A455" i="4"/>
  <c r="B459" i="4"/>
  <c r="J459" i="4"/>
  <c r="B461" i="4"/>
  <c r="J461" i="4"/>
  <c r="B468" i="4"/>
  <c r="J468" i="4"/>
  <c r="A469" i="4"/>
  <c r="I469" i="4"/>
  <c r="A471" i="4"/>
  <c r="B471" i="4"/>
  <c r="I471" i="4"/>
  <c r="A472" i="4"/>
  <c r="I472" i="4"/>
  <c r="J472" i="4"/>
  <c r="A473" i="4"/>
  <c r="I473" i="4"/>
  <c r="A474" i="4"/>
  <c r="I474" i="4"/>
  <c r="A475" i="4"/>
  <c r="I475" i="4"/>
  <c r="A476" i="4"/>
  <c r="I476" i="4"/>
  <c r="J476" i="4"/>
  <c r="A477" i="4"/>
  <c r="I477" i="4"/>
  <c r="A478" i="4"/>
  <c r="I478" i="4"/>
  <c r="J478" i="4"/>
  <c r="A479" i="4"/>
  <c r="B479" i="4"/>
  <c r="I479" i="4"/>
  <c r="A480" i="4"/>
  <c r="I480" i="4"/>
  <c r="J480" i="4"/>
  <c r="A481" i="4"/>
  <c r="I481" i="4"/>
  <c r="J481" i="4"/>
  <c r="A482" i="4"/>
  <c r="I482" i="4"/>
  <c r="J482" i="4"/>
  <c r="A483" i="4"/>
  <c r="I483" i="4"/>
  <c r="A484" i="4"/>
  <c r="B484" i="4"/>
  <c r="I484" i="4"/>
  <c r="J484" i="4"/>
  <c r="A485" i="4"/>
  <c r="I485" i="4"/>
  <c r="J485" i="4"/>
  <c r="A486" i="4"/>
  <c r="B489" i="4"/>
  <c r="J489" i="4"/>
  <c r="B490" i="4"/>
  <c r="B492" i="4"/>
  <c r="J492" i="4"/>
  <c r="B499" i="4"/>
  <c r="J499" i="4"/>
  <c r="A500" i="4"/>
  <c r="I500" i="4"/>
  <c r="A502" i="4"/>
  <c r="I502" i="4"/>
  <c r="J502" i="4"/>
  <c r="A503" i="4"/>
  <c r="I503" i="4"/>
  <c r="A504" i="4"/>
  <c r="I504" i="4"/>
  <c r="A505" i="4"/>
  <c r="I505" i="4"/>
  <c r="J505" i="4"/>
  <c r="A506" i="4"/>
  <c r="I506" i="4"/>
  <c r="A507" i="4"/>
  <c r="I507" i="4"/>
  <c r="J507" i="4"/>
  <c r="A508" i="4"/>
  <c r="I508" i="4"/>
  <c r="A509" i="4"/>
  <c r="I509" i="4"/>
  <c r="J509" i="4"/>
  <c r="A510" i="4"/>
  <c r="I510" i="4"/>
  <c r="A511" i="4"/>
  <c r="I511" i="4"/>
  <c r="A512" i="4"/>
  <c r="I512" i="4"/>
  <c r="A513" i="4"/>
  <c r="I513" i="4"/>
  <c r="A514" i="4"/>
  <c r="I514" i="4"/>
  <c r="J514" i="4"/>
  <c r="A515" i="4"/>
  <c r="I515" i="4"/>
  <c r="J515" i="4"/>
  <c r="A516" i="4"/>
  <c r="I516" i="4"/>
  <c r="J516" i="4"/>
  <c r="A517" i="4"/>
  <c r="B521" i="4"/>
  <c r="J521" i="4"/>
  <c r="B523" i="4"/>
  <c r="J523" i="4"/>
  <c r="J530" i="4"/>
  <c r="A531" i="4"/>
  <c r="I531" i="4"/>
  <c r="A533" i="4"/>
  <c r="I533" i="4"/>
  <c r="A534" i="4"/>
  <c r="I534" i="4"/>
  <c r="A535" i="4"/>
  <c r="I535" i="4"/>
  <c r="A536" i="4"/>
  <c r="I536" i="4"/>
  <c r="J536" i="4"/>
  <c r="A537" i="4"/>
  <c r="I537" i="4"/>
  <c r="A538" i="4"/>
  <c r="I538" i="4"/>
  <c r="J538" i="4"/>
  <c r="A539" i="4"/>
  <c r="I539" i="4"/>
  <c r="A540" i="4"/>
  <c r="I540" i="4"/>
  <c r="A541" i="4"/>
  <c r="I541" i="4"/>
  <c r="A542" i="4"/>
  <c r="I542" i="4"/>
  <c r="A543" i="4"/>
  <c r="I543" i="4"/>
  <c r="J543" i="4"/>
  <c r="A544" i="4"/>
  <c r="I544" i="4"/>
  <c r="A545" i="4"/>
  <c r="I545" i="4"/>
  <c r="A546" i="4"/>
  <c r="I546" i="4"/>
  <c r="J546" i="4"/>
  <c r="A547" i="4"/>
  <c r="I547" i="4"/>
  <c r="J547" i="4"/>
  <c r="A548" i="4"/>
  <c r="B551" i="4"/>
  <c r="J551" i="4"/>
  <c r="B552" i="4"/>
  <c r="J552" i="4"/>
  <c r="B554" i="4"/>
  <c r="J554" i="4"/>
  <c r="B561" i="4"/>
  <c r="J561" i="4"/>
  <c r="A562" i="4"/>
  <c r="I562" i="4"/>
  <c r="A564" i="4"/>
  <c r="I564" i="4"/>
  <c r="A565" i="4"/>
  <c r="I565" i="4"/>
  <c r="A566" i="4"/>
  <c r="I566" i="4"/>
  <c r="J566" i="4"/>
  <c r="A567" i="4"/>
  <c r="I567" i="4"/>
  <c r="A568" i="4"/>
  <c r="I568" i="4"/>
  <c r="A569" i="4"/>
  <c r="B569" i="4"/>
  <c r="I569" i="4"/>
  <c r="J569" i="4"/>
  <c r="A570" i="4"/>
  <c r="I570" i="4"/>
  <c r="J570" i="4"/>
  <c r="A571" i="4"/>
  <c r="I571" i="4"/>
  <c r="A572" i="4"/>
  <c r="I572" i="4"/>
  <c r="A573" i="4"/>
  <c r="I573" i="4"/>
  <c r="A574" i="4"/>
  <c r="I574" i="4"/>
  <c r="A575" i="4"/>
  <c r="I575" i="4"/>
  <c r="A576" i="4"/>
  <c r="I576" i="4"/>
  <c r="J576" i="4"/>
  <c r="A577" i="4"/>
  <c r="I577" i="4"/>
  <c r="A578" i="4"/>
  <c r="I578" i="4"/>
  <c r="J578" i="4"/>
  <c r="A579" i="4"/>
  <c r="J582" i="4"/>
  <c r="B585" i="4"/>
  <c r="J585" i="4"/>
  <c r="J592" i="4"/>
  <c r="A593" i="4"/>
  <c r="I593" i="4"/>
  <c r="A595" i="4"/>
  <c r="I595" i="4"/>
  <c r="J595" i="4"/>
  <c r="A596" i="4"/>
  <c r="I596" i="4"/>
  <c r="J596" i="4"/>
  <c r="A597" i="4"/>
  <c r="I597" i="4"/>
  <c r="A598" i="4"/>
  <c r="I598" i="4"/>
  <c r="A599" i="4"/>
  <c r="I599" i="4"/>
  <c r="A600" i="4"/>
  <c r="I600" i="4"/>
  <c r="A601" i="4"/>
  <c r="I601" i="4"/>
  <c r="A602" i="4"/>
  <c r="I602" i="4"/>
  <c r="A603" i="4"/>
  <c r="I603" i="4"/>
  <c r="A604" i="4"/>
  <c r="I604" i="4"/>
  <c r="A605" i="4"/>
  <c r="I605" i="4"/>
  <c r="A606" i="4"/>
  <c r="I606" i="4"/>
  <c r="J606" i="4"/>
  <c r="A607" i="4"/>
  <c r="I607" i="4"/>
  <c r="J607" i="4"/>
  <c r="A608" i="4"/>
  <c r="I608" i="4"/>
  <c r="A609" i="4"/>
  <c r="I609" i="4"/>
  <c r="A610" i="4"/>
  <c r="B613" i="4"/>
  <c r="J614" i="4"/>
  <c r="B616" i="4"/>
  <c r="J616" i="4"/>
  <c r="A624" i="4"/>
  <c r="I624" i="4"/>
  <c r="A626" i="4"/>
  <c r="I626" i="4"/>
  <c r="A627" i="4"/>
  <c r="I627" i="4"/>
  <c r="A628" i="4"/>
  <c r="I628" i="4"/>
  <c r="A629" i="4"/>
  <c r="I629" i="4"/>
  <c r="J629" i="4"/>
  <c r="A630" i="4"/>
  <c r="I630" i="4"/>
  <c r="A631" i="4"/>
  <c r="I631" i="4"/>
  <c r="A632" i="4"/>
  <c r="I632" i="4"/>
  <c r="A633" i="4"/>
  <c r="I633" i="4"/>
  <c r="A634" i="4"/>
  <c r="I634" i="4"/>
  <c r="J634" i="4"/>
  <c r="A635" i="4"/>
  <c r="I635" i="4"/>
  <c r="A636" i="4"/>
  <c r="I636" i="4"/>
  <c r="A637" i="4"/>
  <c r="I637" i="4"/>
  <c r="J637" i="4"/>
  <c r="A638" i="4"/>
  <c r="I638" i="4"/>
  <c r="A639" i="4"/>
  <c r="I639" i="4"/>
  <c r="A640" i="4"/>
  <c r="I640" i="4"/>
  <c r="A641" i="4"/>
  <c r="B644" i="4"/>
  <c r="J644" i="4"/>
  <c r="J645" i="4"/>
  <c r="B647" i="4"/>
  <c r="J647" i="4"/>
  <c r="A655" i="4"/>
  <c r="I655" i="4"/>
  <c r="A657" i="4"/>
  <c r="I657" i="4"/>
  <c r="A658" i="4"/>
  <c r="I658" i="4"/>
  <c r="A659" i="4"/>
  <c r="I659" i="4"/>
  <c r="A660" i="4"/>
  <c r="I660" i="4"/>
  <c r="A661" i="4"/>
  <c r="I661" i="4"/>
  <c r="A662" i="4"/>
  <c r="I662" i="4"/>
  <c r="J662" i="4"/>
  <c r="A663" i="4"/>
  <c r="I663" i="4"/>
  <c r="A664" i="4"/>
  <c r="I664" i="4"/>
  <c r="A665" i="4"/>
  <c r="I665" i="4"/>
  <c r="A666" i="4"/>
  <c r="I666" i="4"/>
  <c r="A667" i="4"/>
  <c r="I667" i="4"/>
  <c r="J667" i="4"/>
  <c r="A668" i="4"/>
  <c r="I668" i="4"/>
  <c r="J668" i="4"/>
  <c r="A669" i="4"/>
  <c r="I669" i="4"/>
  <c r="A670" i="4"/>
  <c r="I670" i="4"/>
  <c r="A671" i="4"/>
  <c r="I671" i="4"/>
  <c r="A672" i="4"/>
  <c r="J675" i="4"/>
  <c r="B678" i="4"/>
  <c r="J678" i="4"/>
  <c r="A686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B706" i="4"/>
  <c r="B709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Q4" i="3"/>
  <c r="R4" i="3"/>
  <c r="A5" i="3"/>
  <c r="A6" i="3"/>
  <c r="Q20" i="3"/>
  <c r="A21" i="3"/>
  <c r="F2" i="2"/>
  <c r="W2" i="2"/>
  <c r="AA2" i="2"/>
  <c r="W3" i="2"/>
  <c r="AA3" i="2"/>
  <c r="A4" i="2"/>
  <c r="B4" i="2"/>
  <c r="C4" i="2"/>
  <c r="G4" i="2"/>
  <c r="W4" i="2"/>
  <c r="AA4" i="2"/>
  <c r="C5" i="2"/>
  <c r="C6" i="2"/>
  <c r="W6" i="2"/>
  <c r="AA6" i="2"/>
  <c r="B7" i="2"/>
  <c r="C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5" i="2"/>
  <c r="X24" i="2"/>
  <c r="X22" i="2"/>
  <c r="X21" i="2"/>
  <c r="X19" i="2"/>
  <c r="X8" i="2"/>
  <c r="X7" i="2"/>
  <c r="AB7" i="2"/>
  <c r="C8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7" i="2"/>
  <c r="W26" i="2"/>
  <c r="W18" i="2"/>
  <c r="W17" i="2"/>
  <c r="W16" i="2"/>
  <c r="W10" i="2"/>
  <c r="AB8" i="2"/>
  <c r="C9" i="2"/>
  <c r="A10" i="2"/>
  <c r="B10" i="2"/>
  <c r="C10" i="2"/>
  <c r="AA10" i="2"/>
  <c r="C11" i="2"/>
  <c r="C12" i="2"/>
  <c r="B13" i="2"/>
  <c r="C13" i="2"/>
  <c r="C14" i="2"/>
  <c r="C15" i="2"/>
  <c r="B16" i="2"/>
  <c r="C16" i="2"/>
  <c r="AA16" i="2"/>
  <c r="C17" i="2"/>
  <c r="AA17" i="2"/>
  <c r="C18" i="2"/>
  <c r="F18" i="2"/>
  <c r="AA18" i="2"/>
  <c r="B19" i="2"/>
  <c r="C19" i="2"/>
  <c r="F19" i="2"/>
  <c r="G19" i="2"/>
  <c r="AB19" i="2"/>
  <c r="C20" i="2"/>
  <c r="C21" i="2"/>
  <c r="AB21" i="2"/>
  <c r="B22" i="2"/>
  <c r="C22" i="2"/>
  <c r="AB22" i="2"/>
  <c r="C23" i="2"/>
  <c r="AA23" i="2"/>
  <c r="C24" i="2"/>
  <c r="AB24" i="2"/>
  <c r="B25" i="2"/>
  <c r="C25" i="2"/>
  <c r="AB35" i="2"/>
  <c r="AB34" i="2"/>
  <c r="AB33" i="2"/>
  <c r="AB32" i="2"/>
  <c r="AB31" i="2"/>
  <c r="AB30" i="2"/>
  <c r="AB29" i="2"/>
  <c r="AB28" i="2"/>
  <c r="AB25" i="2"/>
  <c r="AB37" i="2"/>
  <c r="AB36" i="2"/>
  <c r="AB46" i="2"/>
  <c r="AB45" i="2"/>
  <c r="AB44" i="2"/>
  <c r="AB43" i="2"/>
  <c r="AB42" i="2"/>
  <c r="AB41" i="2"/>
  <c r="AB40" i="2"/>
  <c r="AB39" i="2"/>
  <c r="AB38" i="2"/>
  <c r="C26" i="2"/>
  <c r="AA35" i="2"/>
  <c r="AA34" i="2"/>
  <c r="AA33" i="2"/>
  <c r="AA32" i="2"/>
  <c r="AA31" i="2"/>
  <c r="AA30" i="2"/>
  <c r="AA29" i="2"/>
  <c r="AA27" i="2"/>
  <c r="AA26" i="2"/>
  <c r="AA37" i="2"/>
  <c r="AA36" i="2"/>
  <c r="AA46" i="2"/>
  <c r="AA45" i="2"/>
  <c r="AA44" i="2"/>
  <c r="AA43" i="2"/>
  <c r="AA42" i="2"/>
  <c r="AA41" i="2"/>
  <c r="AA40" i="2"/>
  <c r="AA39" i="2"/>
  <c r="AA38" i="2"/>
  <c r="C27" i="2"/>
  <c r="B28" i="2"/>
  <c r="C28" i="2"/>
  <c r="C29" i="2"/>
  <c r="C30" i="2"/>
  <c r="B31" i="2"/>
  <c r="C31" i="2"/>
  <c r="C32" i="2"/>
  <c r="C33" i="2"/>
  <c r="B43" i="2"/>
  <c r="C43" i="2"/>
  <c r="C44" i="2"/>
  <c r="C45" i="2"/>
  <c r="U29" i="1"/>
  <c r="J54" i="4" s="1"/>
  <c r="U30" i="1"/>
  <c r="AQ30" i="5" s="1"/>
  <c r="U31" i="1"/>
  <c r="AQ31" i="5" s="1"/>
  <c r="J116" i="4" s="1"/>
  <c r="U32" i="1"/>
  <c r="AQ32" i="5"/>
  <c r="J147" i="4" s="1"/>
  <c r="U33" i="1"/>
  <c r="AQ33" i="5" s="1"/>
  <c r="J178" i="4" s="1"/>
  <c r="U34" i="1"/>
  <c r="AQ34" i="5" s="1"/>
  <c r="J209" i="4" s="1"/>
  <c r="U36" i="1"/>
  <c r="AQ36" i="5" s="1"/>
  <c r="J271" i="4"/>
  <c r="U37" i="1"/>
  <c r="AQ37" i="5" s="1"/>
  <c r="J302" i="4" s="1"/>
  <c r="U38" i="1"/>
  <c r="AQ38" i="5" s="1"/>
  <c r="J333" i="4" s="1"/>
  <c r="U39" i="1"/>
  <c r="AQ39" i="5"/>
  <c r="J364" i="4" s="1"/>
  <c r="U40" i="1"/>
  <c r="AQ40" i="5" s="1"/>
  <c r="J395" i="4" s="1"/>
  <c r="U41" i="1"/>
  <c r="AQ41" i="5" s="1"/>
  <c r="J426" i="4" s="1"/>
  <c r="U42" i="1"/>
  <c r="AQ42" i="5" s="1"/>
  <c r="J457" i="4" s="1"/>
  <c r="U43" i="1"/>
  <c r="AQ43" i="5" s="1"/>
  <c r="J488" i="4" s="1"/>
  <c r="U44" i="1"/>
  <c r="AQ44" i="5" s="1"/>
  <c r="J519" i="4"/>
  <c r="U45" i="1"/>
  <c r="AQ45" i="5" s="1"/>
  <c r="J550" i="4" s="1"/>
  <c r="U46" i="1"/>
  <c r="AQ46" i="5" s="1"/>
  <c r="J581" i="4" s="1"/>
  <c r="U47" i="1"/>
  <c r="AQ47" i="5" s="1"/>
  <c r="J612" i="4" s="1"/>
  <c r="U48" i="1"/>
  <c r="AQ48" i="5" s="1"/>
  <c r="J643" i="4" s="1"/>
  <c r="U49" i="1"/>
  <c r="AQ49" i="5" s="1"/>
  <c r="J674" i="4"/>
  <c r="V50" i="1"/>
  <c r="W50" i="1"/>
  <c r="M321" i="6"/>
  <c r="B685" i="4"/>
  <c r="B361" i="4"/>
  <c r="C732" i="6"/>
  <c r="B533" i="4" s="1"/>
  <c r="M315" i="6"/>
  <c r="J226" i="4" s="1"/>
  <c r="J454" i="4"/>
  <c r="J452" i="4"/>
  <c r="J448" i="4"/>
  <c r="J446" i="4"/>
  <c r="J444" i="4"/>
  <c r="J440" i="4"/>
  <c r="J81" i="4"/>
  <c r="O707" i="6"/>
  <c r="M458" i="6"/>
  <c r="M535" i="6"/>
  <c r="T35" i="6"/>
  <c r="S35" i="6"/>
  <c r="M206" i="6"/>
  <c r="L29" i="6"/>
  <c r="L25" i="6"/>
  <c r="L21" i="6"/>
  <c r="L27" i="6"/>
  <c r="L23" i="6"/>
  <c r="L19" i="6"/>
  <c r="L30" i="6"/>
  <c r="L26" i="6"/>
  <c r="L22" i="6"/>
  <c r="P321" i="6"/>
  <c r="J232" i="4"/>
  <c r="P315" i="6"/>
  <c r="A18" i="3"/>
  <c r="AX18" i="5" s="1"/>
  <c r="L577" i="6"/>
  <c r="B577" i="6"/>
  <c r="L451" i="6"/>
  <c r="B451" i="6"/>
  <c r="L409" i="6"/>
  <c r="B409" i="6"/>
  <c r="L73" i="6"/>
  <c r="B73" i="6"/>
  <c r="L31" i="6"/>
  <c r="L871" i="6"/>
  <c r="B871" i="6"/>
  <c r="L829" i="6"/>
  <c r="B829" i="6"/>
  <c r="L787" i="6"/>
  <c r="B787" i="6"/>
  <c r="L745" i="6"/>
  <c r="B745" i="6"/>
  <c r="L703" i="6"/>
  <c r="B703" i="6"/>
  <c r="L661" i="6"/>
  <c r="B661" i="6"/>
  <c r="L619" i="6"/>
  <c r="B619" i="6"/>
  <c r="L535" i="6"/>
  <c r="B535" i="6"/>
  <c r="L493" i="6"/>
  <c r="B493" i="6"/>
  <c r="L367" i="6"/>
  <c r="B367" i="6"/>
  <c r="L325" i="6"/>
  <c r="B325" i="6"/>
  <c r="L283" i="6"/>
  <c r="B283" i="6"/>
  <c r="L241" i="6"/>
  <c r="B241" i="6"/>
  <c r="L157" i="6"/>
  <c r="B157" i="6"/>
  <c r="L115" i="6"/>
  <c r="B115" i="6"/>
  <c r="F862" i="6"/>
  <c r="B600" i="4"/>
  <c r="F700" i="6"/>
  <c r="B482" i="4"/>
  <c r="B446" i="4"/>
  <c r="F612" i="6"/>
  <c r="B419" i="4"/>
  <c r="F534" i="6"/>
  <c r="B378" i="4"/>
  <c r="F445" i="6"/>
  <c r="B320" i="4"/>
  <c r="F442" i="6"/>
  <c r="B319" i="4"/>
  <c r="F441" i="6"/>
  <c r="B317" i="4"/>
  <c r="F400" i="6"/>
  <c r="F397" i="6"/>
  <c r="B286" i="4"/>
  <c r="F366" i="6"/>
  <c r="B266" i="4"/>
  <c r="B265" i="4"/>
  <c r="F365" i="6"/>
  <c r="F360" i="6"/>
  <c r="B260" i="4"/>
  <c r="AB10" i="2"/>
  <c r="B259" i="4"/>
  <c r="F359" i="6"/>
  <c r="B257" i="4"/>
  <c r="F322" i="6"/>
  <c r="B195" i="4"/>
  <c r="F232" i="6"/>
  <c r="B165" i="4"/>
  <c r="B111" i="4"/>
  <c r="C155" i="6"/>
  <c r="F155" i="6" s="1"/>
  <c r="F151" i="6"/>
  <c r="B105" i="4"/>
  <c r="F150" i="6"/>
  <c r="F149" i="6"/>
  <c r="B104" i="4"/>
  <c r="F144" i="6"/>
  <c r="B99" i="4"/>
  <c r="B79" i="4"/>
  <c r="B74" i="4"/>
  <c r="F108" i="6"/>
  <c r="F107" i="6"/>
  <c r="B72" i="4"/>
  <c r="F105" i="6"/>
  <c r="B71" i="4"/>
  <c r="C72" i="6"/>
  <c r="F72" i="6" s="1"/>
  <c r="B110" i="4"/>
  <c r="B49" i="4"/>
  <c r="B387" i="4"/>
  <c r="F279" i="6"/>
  <c r="F153" i="6"/>
  <c r="B504" i="4"/>
  <c r="B70" i="4"/>
  <c r="B39" i="4"/>
  <c r="F62" i="6"/>
  <c r="F942" i="6"/>
  <c r="B666" i="4"/>
  <c r="B626" i="4"/>
  <c r="AA20" i="2"/>
  <c r="B508" i="4"/>
  <c r="F653" i="6"/>
  <c r="AB15" i="2"/>
  <c r="AA13" i="2"/>
  <c r="B328" i="4"/>
  <c r="AA12" i="2"/>
  <c r="B291" i="4"/>
  <c r="F402" i="6"/>
  <c r="B285" i="4"/>
  <c r="F356" i="6"/>
  <c r="B256" i="4"/>
  <c r="B227" i="4"/>
  <c r="F316" i="6"/>
  <c r="B168" i="4"/>
  <c r="F235" i="6"/>
  <c r="F195" i="6"/>
  <c r="B139" i="4"/>
  <c r="F186" i="6"/>
  <c r="B46" i="4"/>
  <c r="F69" i="6"/>
  <c r="F63" i="6"/>
  <c r="B40" i="4"/>
  <c r="F19" i="6"/>
  <c r="B7" i="4"/>
  <c r="B693" i="4"/>
  <c r="F871" i="6"/>
  <c r="B639" i="4"/>
  <c r="P829" i="6"/>
  <c r="J608" i="4"/>
  <c r="P691" i="6"/>
  <c r="J503" i="4"/>
  <c r="C486" i="6"/>
  <c r="F486" i="6" s="1"/>
  <c r="C484" i="6"/>
  <c r="F484" i="6" s="1"/>
  <c r="F452" i="6"/>
  <c r="B330" i="4"/>
  <c r="C451" i="6"/>
  <c r="F451" i="6" s="1"/>
  <c r="B324" i="4"/>
  <c r="F446" i="6"/>
  <c r="P407" i="6"/>
  <c r="J296" i="4"/>
  <c r="P406" i="6"/>
  <c r="J295" i="4"/>
  <c r="F401" i="6"/>
  <c r="B290" i="4"/>
  <c r="J389" i="4"/>
  <c r="F861" i="6"/>
  <c r="M859" i="6"/>
  <c r="P859" i="6" s="1"/>
  <c r="M858" i="6"/>
  <c r="J626" i="4" s="1"/>
  <c r="J573" i="4"/>
  <c r="F782" i="6"/>
  <c r="B572" i="4"/>
  <c r="P736" i="6"/>
  <c r="P699" i="6"/>
  <c r="M698" i="6"/>
  <c r="H920" i="6"/>
  <c r="B676" i="4"/>
  <c r="C887" i="6"/>
  <c r="F868" i="6"/>
  <c r="B632" i="4"/>
  <c r="P734" i="6"/>
  <c r="P651" i="6"/>
  <c r="J474" i="4"/>
  <c r="P534" i="6"/>
  <c r="J390" i="4"/>
  <c r="M532" i="6"/>
  <c r="P487" i="6"/>
  <c r="J354" i="4"/>
  <c r="C485" i="6"/>
  <c r="C483" i="6"/>
  <c r="F483" i="6" s="1"/>
  <c r="B334" i="4"/>
  <c r="N18" i="3"/>
  <c r="P821" i="6"/>
  <c r="J600" i="4"/>
  <c r="J599" i="4"/>
  <c r="P819" i="6"/>
  <c r="J598" i="4"/>
  <c r="M818" i="6"/>
  <c r="P818" i="6" s="1"/>
  <c r="M794" i="6"/>
  <c r="J583" i="4"/>
  <c r="J584" i="4" s="1"/>
  <c r="P782" i="6"/>
  <c r="P774" i="6"/>
  <c r="J564" i="4"/>
  <c r="F737" i="6"/>
  <c r="B538" i="4"/>
  <c r="P900" i="6"/>
  <c r="J657" i="4"/>
  <c r="B638" i="4"/>
  <c r="C869" i="6"/>
  <c r="F869" i="6" s="1"/>
  <c r="J609" i="4"/>
  <c r="P781" i="6"/>
  <c r="B417" i="4"/>
  <c r="P867" i="6"/>
  <c r="J635" i="4"/>
  <c r="F866" i="6"/>
  <c r="P825" i="6"/>
  <c r="J604" i="4"/>
  <c r="J603" i="4"/>
  <c r="J520" i="4"/>
  <c r="O710" i="6"/>
  <c r="M710" i="6"/>
  <c r="B695" i="4"/>
  <c r="J628" i="4"/>
  <c r="J568" i="4"/>
  <c r="F775" i="6"/>
  <c r="B546" i="4"/>
  <c r="B410" i="4"/>
  <c r="F528" i="6"/>
  <c r="F490" i="6"/>
  <c r="F746" i="6"/>
  <c r="F662" i="6"/>
  <c r="C578" i="6"/>
  <c r="P438" i="6"/>
  <c r="J316" i="4"/>
  <c r="J181" i="4"/>
  <c r="J533" i="4"/>
  <c r="P692" i="6"/>
  <c r="J475" i="4"/>
  <c r="J384" i="4"/>
  <c r="P528" i="6"/>
  <c r="J323" i="4"/>
  <c r="P271" i="6"/>
  <c r="J193" i="4"/>
  <c r="B448" i="4"/>
  <c r="F614" i="6"/>
  <c r="F575" i="6"/>
  <c r="B173" i="4"/>
  <c r="J329" i="4"/>
  <c r="J163" i="4"/>
  <c r="B26" i="4"/>
  <c r="F270" i="6"/>
  <c r="B172" i="4"/>
  <c r="M248" i="6"/>
  <c r="B18" i="4"/>
  <c r="F30" i="6"/>
  <c r="M122" i="6"/>
  <c r="L32" i="6"/>
  <c r="B158" i="6"/>
  <c r="L158" i="6"/>
  <c r="B68" i="6"/>
  <c r="L68" i="6"/>
  <c r="B110" i="6"/>
  <c r="L110" i="6"/>
  <c r="B152" i="6"/>
  <c r="L28" i="6"/>
  <c r="C80" i="6"/>
  <c r="B427" i="4"/>
  <c r="B366" i="4"/>
  <c r="B367" i="4" s="1"/>
  <c r="E500" i="6"/>
  <c r="C500" i="6" s="1"/>
  <c r="B304" i="4"/>
  <c r="C374" i="6"/>
  <c r="B88" i="4"/>
  <c r="F485" i="6"/>
  <c r="B352" i="4"/>
  <c r="P532" i="6"/>
  <c r="J388" i="4"/>
  <c r="J627" i="4"/>
  <c r="P698" i="6"/>
  <c r="J510" i="4"/>
  <c r="B520" i="4" l="1"/>
  <c r="M164" i="6"/>
  <c r="M80" i="6"/>
  <c r="C920" i="6"/>
  <c r="B583" i="4"/>
  <c r="C794" i="6"/>
  <c r="C752" i="6"/>
  <c r="B491" i="4"/>
  <c r="C668" i="6"/>
  <c r="C458" i="6"/>
  <c r="C248" i="6"/>
  <c r="C164" i="6"/>
  <c r="C38" i="6"/>
  <c r="F109" i="6"/>
  <c r="B75" i="4"/>
  <c r="P152" i="6"/>
  <c r="J107" i="4"/>
  <c r="J106" i="4"/>
  <c r="P68" i="6"/>
  <c r="J45" i="4"/>
  <c r="P61" i="6"/>
  <c r="J37" i="4"/>
  <c r="B513" i="4"/>
  <c r="B444" i="4"/>
  <c r="B262" i="4"/>
  <c r="F362" i="6"/>
  <c r="F278" i="6"/>
  <c r="B200" i="4"/>
  <c r="F443" i="6"/>
  <c r="B321" i="4"/>
  <c r="B287" i="4"/>
  <c r="F398" i="6"/>
  <c r="F280" i="6"/>
  <c r="B202" i="4"/>
  <c r="F229" i="6"/>
  <c r="B162" i="4"/>
  <c r="F189" i="6"/>
  <c r="B133" i="4"/>
  <c r="P102" i="6"/>
  <c r="J68" i="4"/>
  <c r="F491" i="6"/>
  <c r="B358" i="4"/>
  <c r="F527" i="6"/>
  <c r="B383" i="4"/>
  <c r="F611" i="6"/>
  <c r="B445" i="4"/>
  <c r="F403" i="6"/>
  <c r="B292" i="4"/>
  <c r="F233" i="6"/>
  <c r="B166" i="4"/>
  <c r="F191" i="6"/>
  <c r="B135" i="4"/>
  <c r="B41" i="4"/>
  <c r="F64" i="6"/>
  <c r="B536" i="4"/>
  <c r="AA7" i="2"/>
  <c r="B478" i="4"/>
  <c r="F863" i="6"/>
  <c r="B447" i="4"/>
  <c r="B545" i="4"/>
  <c r="F66" i="6"/>
  <c r="B576" i="4"/>
  <c r="F786" i="6"/>
  <c r="P822" i="6"/>
  <c r="J601" i="4"/>
  <c r="O626" i="6"/>
  <c r="M626" i="6" s="1"/>
  <c r="J458" i="4"/>
  <c r="J460" i="4" s="1"/>
  <c r="B411" i="4"/>
  <c r="F566" i="6"/>
  <c r="P62" i="6"/>
  <c r="J39" i="4"/>
  <c r="B66" i="6"/>
  <c r="B150" i="6"/>
  <c r="B318" i="6"/>
  <c r="B360" i="6"/>
  <c r="B402" i="6"/>
  <c r="B444" i="6"/>
  <c r="B486" i="6"/>
  <c r="L528" i="6"/>
  <c r="B570" i="6"/>
  <c r="L696" i="6"/>
  <c r="L738" i="6"/>
  <c r="B234" i="6"/>
  <c r="L276" i="6"/>
  <c r="L150" i="6"/>
  <c r="L318" i="6"/>
  <c r="L360" i="6"/>
  <c r="L402" i="6"/>
  <c r="L444" i="6"/>
  <c r="L612" i="6"/>
  <c r="B822" i="6"/>
  <c r="B864" i="6"/>
  <c r="L66" i="6"/>
  <c r="L234" i="6"/>
  <c r="B276" i="6"/>
  <c r="B528" i="6"/>
  <c r="L654" i="6"/>
  <c r="L780" i="6"/>
  <c r="L906" i="6"/>
  <c r="A11" i="3"/>
  <c r="AX11" i="5" s="1"/>
  <c r="L486" i="6"/>
  <c r="L570" i="6"/>
  <c r="B612" i="6"/>
  <c r="L822" i="6"/>
  <c r="L864" i="6"/>
  <c r="B948" i="6"/>
  <c r="L24" i="6"/>
  <c r="B573" i="4"/>
  <c r="AA24" i="2"/>
  <c r="B232" i="4"/>
  <c r="J379" i="4"/>
  <c r="B305" i="4"/>
  <c r="J235" i="4"/>
  <c r="J671" i="4"/>
  <c r="P914" i="6"/>
  <c r="F867" i="6"/>
  <c r="B635" i="4"/>
  <c r="P863" i="6"/>
  <c r="J631" i="4"/>
  <c r="B780" i="6"/>
  <c r="P733" i="6"/>
  <c r="J534" i="4"/>
  <c r="B696" i="6"/>
  <c r="P74" i="6"/>
  <c r="J51" i="4"/>
  <c r="P660" i="6"/>
  <c r="J483" i="4"/>
  <c r="P576" i="6"/>
  <c r="J421" i="4"/>
  <c r="P490" i="6"/>
  <c r="J357" i="4"/>
  <c r="B413" i="4"/>
  <c r="BG18" i="5"/>
  <c r="J18" i="3" s="1"/>
  <c r="AB20" i="2"/>
  <c r="J383" i="4"/>
  <c r="AA5" i="2"/>
  <c r="AB5" i="2"/>
  <c r="P868" i="6"/>
  <c r="J636" i="4"/>
  <c r="B604" i="4"/>
  <c r="F825" i="6"/>
  <c r="B595" i="4"/>
  <c r="F816" i="6"/>
  <c r="P777" i="6"/>
  <c r="J567" i="4"/>
  <c r="B412" i="4"/>
  <c r="F567" i="6"/>
  <c r="P656" i="6"/>
  <c r="J479" i="4"/>
  <c r="F536" i="6"/>
  <c r="B392" i="4"/>
  <c r="P284" i="6"/>
  <c r="J206" i="4"/>
  <c r="B429" i="4"/>
  <c r="F784" i="6"/>
  <c r="B409" i="4"/>
  <c r="J391" i="4"/>
  <c r="P535" i="6"/>
  <c r="AB9" i="2"/>
  <c r="B675" i="4"/>
  <c r="B677" i="4" s="1"/>
  <c r="B553" i="4"/>
  <c r="J299" i="4"/>
  <c r="J298" i="4"/>
  <c r="J265" i="4"/>
  <c r="B241" i="4"/>
  <c r="B243" i="4" s="1"/>
  <c r="C845" i="6"/>
  <c r="B623" i="4"/>
  <c r="J605" i="4"/>
  <c r="P826" i="6"/>
  <c r="B738" i="6"/>
  <c r="B654" i="6"/>
  <c r="P567" i="6"/>
  <c r="J412" i="4"/>
  <c r="C535" i="6"/>
  <c r="BE18" i="5"/>
  <c r="H18" i="3" s="1"/>
  <c r="J646" i="4"/>
  <c r="J553" i="4"/>
  <c r="B522" i="4"/>
  <c r="J367" i="4"/>
  <c r="J212" i="4"/>
  <c r="B119" i="4"/>
  <c r="AQ35" i="5"/>
  <c r="M878" i="6"/>
  <c r="BE19" i="5"/>
  <c r="F657" i="6"/>
  <c r="M903" i="6"/>
  <c r="F695" i="6"/>
  <c r="B507" i="4"/>
  <c r="B502" i="4"/>
  <c r="F817" i="6"/>
  <c r="B596" i="4"/>
  <c r="M38" i="6"/>
  <c r="M332" i="6"/>
  <c r="M290" i="6"/>
  <c r="F110" i="6"/>
  <c r="C584" i="6"/>
  <c r="M500" i="6"/>
  <c r="J111" i="4"/>
  <c r="P155" i="6"/>
  <c r="J110" i="4"/>
  <c r="P154" i="6"/>
  <c r="J108" i="4"/>
  <c r="J103" i="4"/>
  <c r="P148" i="6"/>
  <c r="J102" i="4"/>
  <c r="AA28" i="2"/>
  <c r="J69" i="4"/>
  <c r="J71" i="4"/>
  <c r="J72" i="4"/>
  <c r="P108" i="6"/>
  <c r="P109" i="6"/>
  <c r="J75" i="4"/>
  <c r="J76" i="4"/>
  <c r="J85" i="4"/>
  <c r="AB27" i="2"/>
  <c r="J80" i="4"/>
  <c r="J49" i="4"/>
  <c r="J47" i="4"/>
  <c r="P71" i="6"/>
  <c r="J48" i="4"/>
  <c r="P69" i="6"/>
  <c r="J46" i="4"/>
  <c r="P64" i="6"/>
  <c r="J40" i="4"/>
  <c r="AQ29" i="5"/>
  <c r="AB26" i="2"/>
  <c r="P30" i="6"/>
  <c r="J18" i="4"/>
  <c r="P29" i="6"/>
  <c r="J17" i="4"/>
  <c r="P28" i="6"/>
  <c r="J16" i="4"/>
  <c r="J15" i="4"/>
  <c r="J14" i="4"/>
  <c r="J13" i="4"/>
  <c r="P21" i="6"/>
  <c r="J9" i="4"/>
  <c r="J8" i="4"/>
  <c r="P20" i="6"/>
  <c r="J7" i="4"/>
  <c r="P19" i="6"/>
  <c r="B697" i="4"/>
  <c r="B694" i="4"/>
  <c r="F948" i="6"/>
  <c r="F912" i="6"/>
  <c r="F911" i="6"/>
  <c r="B664" i="4"/>
  <c r="B335" i="4"/>
  <c r="B336" i="4" s="1"/>
  <c r="AB23" i="2"/>
  <c r="F859" i="6"/>
  <c r="F824" i="6"/>
  <c r="AA21" i="2"/>
  <c r="F819" i="6"/>
  <c r="B598" i="4"/>
  <c r="F818" i="6"/>
  <c r="V51" i="1"/>
  <c r="J88" i="4"/>
  <c r="B582" i="4"/>
  <c r="B584" i="4" s="1"/>
  <c r="C710" i="6"/>
  <c r="B210" i="4"/>
  <c r="B212" i="4" s="1"/>
  <c r="C290" i="6"/>
  <c r="B575" i="4"/>
  <c r="B570" i="4"/>
  <c r="B568" i="4"/>
  <c r="F778" i="6"/>
  <c r="B543" i="4"/>
  <c r="F741" i="6"/>
  <c r="B542" i="4"/>
  <c r="B539" i="4"/>
  <c r="B537" i="4"/>
  <c r="F736" i="6"/>
  <c r="F733" i="6"/>
  <c r="B534" i="4"/>
  <c r="F732" i="6"/>
  <c r="F702" i="6"/>
  <c r="B514" i="4"/>
  <c r="B511" i="4"/>
  <c r="F698" i="6"/>
  <c r="F694" i="6"/>
  <c r="B505" i="4"/>
  <c r="F693" i="6"/>
  <c r="F691" i="6"/>
  <c r="B503" i="4"/>
  <c r="AB18" i="2"/>
  <c r="B483" i="4"/>
  <c r="F660" i="6"/>
  <c r="AB17" i="2"/>
  <c r="F654" i="6"/>
  <c r="B477" i="4"/>
  <c r="B474" i="4"/>
  <c r="F651" i="6"/>
  <c r="B472" i="4"/>
  <c r="B452" i="4"/>
  <c r="F618" i="6"/>
  <c r="B450" i="4"/>
  <c r="F607" i="6"/>
  <c r="F609" i="6"/>
  <c r="F608" i="6"/>
  <c r="B442" i="4"/>
  <c r="AB16" i="2"/>
  <c r="F606" i="6"/>
  <c r="B440" i="4"/>
  <c r="F576" i="6"/>
  <c r="B421" i="4"/>
  <c r="AQ18" i="5"/>
  <c r="B426" i="4" s="1"/>
  <c r="F533" i="6"/>
  <c r="B389" i="4"/>
  <c r="F532" i="6"/>
  <c r="F529" i="6"/>
  <c r="B385" i="4"/>
  <c r="B382" i="4"/>
  <c r="BE8" i="5"/>
  <c r="H8" i="3" s="1"/>
  <c r="AA14" i="2"/>
  <c r="AQ17" i="5"/>
  <c r="B395" i="4" s="1"/>
  <c r="D5" i="2"/>
  <c r="B359" i="4"/>
  <c r="B356" i="4"/>
  <c r="F489" i="6"/>
  <c r="B353" i="4"/>
  <c r="B350" i="4"/>
  <c r="B348" i="4"/>
  <c r="AB13" i="2"/>
  <c r="F448" i="6"/>
  <c r="B325" i="4"/>
  <c r="AB12" i="2"/>
  <c r="B316" i="4"/>
  <c r="F438" i="6"/>
  <c r="AB11" i="2"/>
  <c r="F407" i="6"/>
  <c r="B296" i="4"/>
  <c r="F406" i="6"/>
  <c r="B295" i="4"/>
  <c r="F405" i="6"/>
  <c r="B294" i="4"/>
  <c r="AQ14" i="5"/>
  <c r="B302" i="4" s="1"/>
  <c r="B288" i="4"/>
  <c r="F399" i="6"/>
  <c r="B263" i="4"/>
  <c r="BA14" i="5"/>
  <c r="D14" i="3" s="1"/>
  <c r="F355" i="6"/>
  <c r="B255" i="4"/>
  <c r="F324" i="6"/>
  <c r="B235" i="4"/>
  <c r="F323" i="6"/>
  <c r="F320" i="6"/>
  <c r="B231" i="4"/>
  <c r="F319" i="6"/>
  <c r="F318" i="6"/>
  <c r="B229" i="4"/>
  <c r="BI6" i="5"/>
  <c r="L6" i="3" s="1"/>
  <c r="B224" i="4"/>
  <c r="B225" i="4"/>
  <c r="F282" i="6"/>
  <c r="B204" i="4"/>
  <c r="BC17" i="5"/>
  <c r="F17" i="3" s="1"/>
  <c r="B199" i="4"/>
  <c r="F276" i="6"/>
  <c r="B196" i="4"/>
  <c r="B194" i="4"/>
  <c r="F272" i="6"/>
  <c r="BG6" i="5"/>
  <c r="J6" i="3" s="1"/>
  <c r="BN19" i="5"/>
  <c r="Q19" i="3" s="1"/>
  <c r="B223" i="4"/>
  <c r="BN5" i="5"/>
  <c r="Q5" i="3" s="1"/>
  <c r="BA17" i="5"/>
  <c r="BK54" i="5" s="1"/>
  <c r="BE17" i="5"/>
  <c r="H17" i="3" s="1"/>
  <c r="B171" i="4"/>
  <c r="F231" i="6"/>
  <c r="B164" i="4"/>
  <c r="F230" i="6"/>
  <c r="B163" i="4"/>
  <c r="AY7" i="5"/>
  <c r="BA53" i="5" s="1"/>
  <c r="BI7" i="5"/>
  <c r="BA57" i="5" s="1"/>
  <c r="BA7" i="5"/>
  <c r="BA54" i="5" s="1"/>
  <c r="F228" i="6"/>
  <c r="B161" i="4"/>
  <c r="B142" i="4"/>
  <c r="F198" i="6"/>
  <c r="B141" i="4"/>
  <c r="B140" i="4"/>
  <c r="F194" i="6"/>
  <c r="B138" i="4"/>
  <c r="F193" i="6"/>
  <c r="B137" i="4"/>
  <c r="F192" i="6"/>
  <c r="B136" i="4"/>
  <c r="B134" i="4"/>
  <c r="F190" i="6"/>
  <c r="F187" i="6"/>
  <c r="AB6" i="2"/>
  <c r="B116" i="4"/>
  <c r="B109" i="4"/>
  <c r="F152" i="6"/>
  <c r="F148" i="6"/>
  <c r="B103" i="4"/>
  <c r="BE9" i="5"/>
  <c r="H9" i="3" s="1"/>
  <c r="B102" i="4"/>
  <c r="B101" i="4"/>
  <c r="B100" i="4"/>
  <c r="BL13" i="5"/>
  <c r="O13" i="3" s="1"/>
  <c r="BL9" i="5"/>
  <c r="O9" i="3" s="1"/>
  <c r="BN12" i="5"/>
  <c r="Q12" i="3" s="1"/>
  <c r="BN10" i="5"/>
  <c r="Q10" i="3" s="1"/>
  <c r="BN15" i="5"/>
  <c r="Q15" i="3" s="1"/>
  <c r="BH18" i="5"/>
  <c r="K18" i="3" s="1"/>
  <c r="BL17" i="5"/>
  <c r="O17" i="3" s="1"/>
  <c r="BN9" i="5"/>
  <c r="Q9" i="3" s="1"/>
  <c r="B80" i="4"/>
  <c r="B78" i="4"/>
  <c r="B77" i="4"/>
  <c r="AB4" i="2"/>
  <c r="BE7" i="5"/>
  <c r="H7" i="3" s="1"/>
  <c r="B69" i="4"/>
  <c r="B85" i="4"/>
  <c r="F102" i="6"/>
  <c r="B68" i="4"/>
  <c r="BC5" i="5"/>
  <c r="AY55" i="5" s="1"/>
  <c r="AY5" i="5"/>
  <c r="AY53" i="5" s="1"/>
  <c r="BL7" i="5"/>
  <c r="O7" i="3" s="1"/>
  <c r="F71" i="6"/>
  <c r="B48" i="4"/>
  <c r="BI16" i="5"/>
  <c r="L16" i="3" s="1"/>
  <c r="BA16" i="5"/>
  <c r="BJ54" i="5" s="1"/>
  <c r="B47" i="4"/>
  <c r="BA11" i="5"/>
  <c r="BE54" i="5" s="1"/>
  <c r="B42" i="4"/>
  <c r="F65" i="6"/>
  <c r="BI10" i="5"/>
  <c r="N9" i="3"/>
  <c r="AB3" i="2"/>
  <c r="AQ6" i="5"/>
  <c r="AS50" i="5"/>
  <c r="BX38" i="5" s="1"/>
  <c r="D44" i="2" s="1"/>
  <c r="B242" i="6"/>
  <c r="L116" i="6"/>
  <c r="L199" i="6"/>
  <c r="B199" i="6"/>
  <c r="T35" i="1"/>
  <c r="X35" i="1" s="1"/>
  <c r="BE15" i="5"/>
  <c r="H15" i="3" s="1"/>
  <c r="BI15" i="5"/>
  <c r="BI57" i="5" s="1"/>
  <c r="B16" i="4"/>
  <c r="BG15" i="5"/>
  <c r="J15" i="3" s="1"/>
  <c r="F27" i="6"/>
  <c r="BG14" i="5"/>
  <c r="BE14" i="5"/>
  <c r="BH56" i="5" s="1"/>
  <c r="B13" i="4"/>
  <c r="BG11" i="5"/>
  <c r="BH11" i="5" s="1"/>
  <c r="K11" i="3" s="1"/>
  <c r="S40" i="1"/>
  <c r="AO40" i="5" s="1"/>
  <c r="M538" i="6" s="1"/>
  <c r="P538" i="6" s="1"/>
  <c r="Q539" i="6" s="1"/>
  <c r="T42" i="1"/>
  <c r="X42" i="1" s="1"/>
  <c r="AT42" i="5" s="1"/>
  <c r="J456" i="4" s="1"/>
  <c r="F24" i="6"/>
  <c r="S14" i="1"/>
  <c r="AO14" i="5" s="1"/>
  <c r="F412" i="6" s="1"/>
  <c r="G413" i="6" s="1"/>
  <c r="S46" i="1"/>
  <c r="AO46" i="5" s="1"/>
  <c r="J579" i="4" s="1"/>
  <c r="S10" i="1"/>
  <c r="AO10" i="5" s="1"/>
  <c r="C244" i="6" s="1"/>
  <c r="F244" i="6" s="1"/>
  <c r="G245" i="6" s="1"/>
  <c r="S8" i="1"/>
  <c r="AO8" i="5" s="1"/>
  <c r="C160" i="6" s="1"/>
  <c r="F160" i="6" s="1"/>
  <c r="G161" i="6" s="1"/>
  <c r="S29" i="1"/>
  <c r="J52" i="4" s="1"/>
  <c r="T36" i="1"/>
  <c r="AP36" i="5" s="1"/>
  <c r="S11" i="1"/>
  <c r="AO11" i="5" s="1"/>
  <c r="B207" i="4" s="1"/>
  <c r="T17" i="1"/>
  <c r="S15" i="1"/>
  <c r="AO15" i="5" s="1"/>
  <c r="C454" i="6" s="1"/>
  <c r="F454" i="6" s="1"/>
  <c r="G455" i="6" s="1"/>
  <c r="S34" i="1"/>
  <c r="AO34" i="5" s="1"/>
  <c r="J207" i="4" s="1"/>
  <c r="T22" i="1"/>
  <c r="B8" i="4"/>
  <c r="T28" i="1"/>
  <c r="T49" i="1"/>
  <c r="AP49" i="5" s="1"/>
  <c r="S5" i="1"/>
  <c r="AO5" i="5" s="1"/>
  <c r="C34" i="6" s="1"/>
  <c r="F34" i="6" s="1"/>
  <c r="G35" i="6" s="1"/>
  <c r="S36" i="1"/>
  <c r="AO36" i="5" s="1"/>
  <c r="J269" i="4" s="1"/>
  <c r="S16" i="1"/>
  <c r="AO16" i="5" s="1"/>
  <c r="C496" i="6" s="1"/>
  <c r="F496" i="6" s="1"/>
  <c r="G497" i="6" s="1"/>
  <c r="T16" i="1"/>
  <c r="T25" i="1"/>
  <c r="AP25" i="5" s="1"/>
  <c r="S19" i="1"/>
  <c r="AO19" i="5" s="1"/>
  <c r="C622" i="6" s="1"/>
  <c r="F622" i="6" s="1"/>
  <c r="G623" i="6" s="1"/>
  <c r="T27" i="1"/>
  <c r="S27" i="1"/>
  <c r="AO27" i="5" s="1"/>
  <c r="C958" i="6" s="1"/>
  <c r="F958" i="6" s="1"/>
  <c r="G959" i="6" s="1"/>
  <c r="S42" i="1"/>
  <c r="AO42" i="5" s="1"/>
  <c r="M622" i="6" s="1"/>
  <c r="P622" i="6" s="1"/>
  <c r="Q623" i="6" s="1"/>
  <c r="AB2" i="2"/>
  <c r="B592" i="4"/>
  <c r="B530" i="4"/>
  <c r="X17" i="2"/>
  <c r="BN6" i="5"/>
  <c r="Q6" i="3" s="1"/>
  <c r="BN18" i="5"/>
  <c r="Q18" i="3" s="1"/>
  <c r="BN17" i="5"/>
  <c r="Q17" i="3" s="1"/>
  <c r="D6" i="2"/>
  <c r="BL11" i="5"/>
  <c r="O11" i="3" s="1"/>
  <c r="BL19" i="5"/>
  <c r="O19" i="3" s="1"/>
  <c r="BN14" i="5"/>
  <c r="Q14" i="3" s="1"/>
  <c r="BL6" i="5"/>
  <c r="O6" i="3" s="1"/>
  <c r="BL10" i="5"/>
  <c r="O10" i="3" s="1"/>
  <c r="BN13" i="5"/>
  <c r="Q13" i="3" s="1"/>
  <c r="BL15" i="5"/>
  <c r="O15" i="3" s="1"/>
  <c r="BL16" i="5"/>
  <c r="O16" i="3" s="1"/>
  <c r="BN16" i="5"/>
  <c r="Q16" i="3" s="1"/>
  <c r="BN11" i="5"/>
  <c r="Q11" i="3" s="1"/>
  <c r="BN8" i="5"/>
  <c r="Q8" i="3" s="1"/>
  <c r="BL18" i="5"/>
  <c r="O18" i="3" s="1"/>
  <c r="S28" i="1"/>
  <c r="T26" i="1"/>
  <c r="X23" i="2" s="1"/>
  <c r="T47" i="1"/>
  <c r="T33" i="1"/>
  <c r="T9" i="1"/>
  <c r="T10" i="1"/>
  <c r="AP10" i="5" s="1"/>
  <c r="S41" i="1"/>
  <c r="AO41" i="5" s="1"/>
  <c r="M580" i="6" s="1"/>
  <c r="P580" i="6" s="1"/>
  <c r="Q581" i="6" s="1"/>
  <c r="T24" i="1"/>
  <c r="T15" i="1"/>
  <c r="S21" i="1"/>
  <c r="AO21" i="5" s="1"/>
  <c r="S30" i="1"/>
  <c r="J83" i="4" s="1"/>
  <c r="S44" i="1"/>
  <c r="AO44" i="5" s="1"/>
  <c r="M706" i="6" s="1"/>
  <c r="P706" i="6" s="1"/>
  <c r="Q707" i="6" s="1"/>
  <c r="S18" i="1"/>
  <c r="AO18" i="5" s="1"/>
  <c r="S37" i="1"/>
  <c r="AO37" i="5" s="1"/>
  <c r="M412" i="6" s="1"/>
  <c r="P412" i="6" s="1"/>
  <c r="Q413" i="6" s="1"/>
  <c r="S33" i="1"/>
  <c r="AO33" i="5" s="1"/>
  <c r="J176" i="4" s="1"/>
  <c r="T14" i="1"/>
  <c r="X11" i="2" s="1"/>
  <c r="S25" i="1"/>
  <c r="AO25" i="5" s="1"/>
  <c r="B641" i="4" s="1"/>
  <c r="S45" i="1"/>
  <c r="AO45" i="5" s="1"/>
  <c r="J548" i="4" s="1"/>
  <c r="S7" i="1"/>
  <c r="S48" i="1"/>
  <c r="AO48" i="5" s="1"/>
  <c r="T48" i="1"/>
  <c r="T8" i="1"/>
  <c r="X5" i="2" s="1"/>
  <c r="S31" i="1"/>
  <c r="AO31" i="5" s="1"/>
  <c r="S43" i="1"/>
  <c r="AO43" i="5" s="1"/>
  <c r="S35" i="1"/>
  <c r="AO35" i="5" s="1"/>
  <c r="M328" i="6" s="1"/>
  <c r="J238" i="4" s="1"/>
  <c r="T32" i="1"/>
  <c r="BN21" i="5"/>
  <c r="Q21" i="3" s="1"/>
  <c r="T44" i="1"/>
  <c r="S23" i="1"/>
  <c r="AO23" i="5" s="1"/>
  <c r="B579" i="4" s="1"/>
  <c r="T18" i="1"/>
  <c r="W15" i="2" s="1"/>
  <c r="T29" i="1"/>
  <c r="X26" i="2" s="1"/>
  <c r="S47" i="1"/>
  <c r="AO47" i="5" s="1"/>
  <c r="M832" i="6" s="1"/>
  <c r="P832" i="6" s="1"/>
  <c r="Q833" i="6" s="1"/>
  <c r="S24" i="1"/>
  <c r="AO24" i="5" s="1"/>
  <c r="S17" i="1"/>
  <c r="AO17" i="5" s="1"/>
  <c r="B393" i="4" s="1"/>
  <c r="T11" i="1"/>
  <c r="S22" i="1"/>
  <c r="AO22" i="5" s="1"/>
  <c r="C748" i="6" s="1"/>
  <c r="F748" i="6" s="1"/>
  <c r="G749" i="6" s="1"/>
  <c r="T37" i="1"/>
  <c r="T34" i="1"/>
  <c r="AP34" i="5" s="1"/>
  <c r="T40" i="1"/>
  <c r="T7" i="1"/>
  <c r="T43" i="1"/>
  <c r="AP43" i="5" s="1"/>
  <c r="T23" i="1"/>
  <c r="X20" i="2" s="1"/>
  <c r="T12" i="1"/>
  <c r="X9" i="2" s="1"/>
  <c r="S13" i="1"/>
  <c r="AO13" i="5" s="1"/>
  <c r="S26" i="1"/>
  <c r="AO26" i="5" s="1"/>
  <c r="S20" i="1"/>
  <c r="AO20" i="5" s="1"/>
  <c r="S12" i="1"/>
  <c r="AO12" i="5" s="1"/>
  <c r="B238" i="4" s="1"/>
  <c r="S6" i="1"/>
  <c r="S38" i="1"/>
  <c r="S39" i="1"/>
  <c r="AO39" i="5" s="1"/>
  <c r="J362" i="4" s="1"/>
  <c r="S49" i="1"/>
  <c r="AO49" i="5" s="1"/>
  <c r="J672" i="4" s="1"/>
  <c r="T39" i="1"/>
  <c r="T31" i="1"/>
  <c r="T19" i="1"/>
  <c r="X16" i="2" s="1"/>
  <c r="T45" i="1"/>
  <c r="X45" i="1" s="1"/>
  <c r="AT45" i="5" s="1"/>
  <c r="J549" i="4" s="1"/>
  <c r="T46" i="1"/>
  <c r="T41" i="1"/>
  <c r="T21" i="1"/>
  <c r="T6" i="1"/>
  <c r="T5" i="1"/>
  <c r="S32" i="1"/>
  <c r="AO32" i="5" s="1"/>
  <c r="T13" i="1"/>
  <c r="S9" i="1"/>
  <c r="AO9" i="5" s="1"/>
  <c r="T30" i="1"/>
  <c r="X27" i="2" s="1"/>
  <c r="T38" i="1"/>
  <c r="F18" i="6"/>
  <c r="B6" i="4"/>
  <c r="F865" i="6"/>
  <c r="B633" i="4"/>
  <c r="F860" i="6"/>
  <c r="B628" i="4"/>
  <c r="P903" i="6"/>
  <c r="J660" i="4"/>
  <c r="BM56" i="5"/>
  <c r="H19" i="3"/>
  <c r="BF19" i="5"/>
  <c r="I19" i="3" s="1"/>
  <c r="P522" i="6"/>
  <c r="J378" i="4"/>
  <c r="BD57" i="5"/>
  <c r="L10" i="3"/>
  <c r="F734" i="6"/>
  <c r="B535" i="4"/>
  <c r="BA8" i="5"/>
  <c r="BC8" i="5"/>
  <c r="BG8" i="5"/>
  <c r="BE6" i="5"/>
  <c r="BA6" i="5"/>
  <c r="BC6" i="5"/>
  <c r="AY6" i="5"/>
  <c r="O836" i="6"/>
  <c r="M836" i="6" s="1"/>
  <c r="J613" i="4"/>
  <c r="J615" i="4" s="1"/>
  <c r="AR50" i="5"/>
  <c r="P823" i="6"/>
  <c r="J602" i="4"/>
  <c r="B475" i="4"/>
  <c r="F652" i="6"/>
  <c r="F620" i="6"/>
  <c r="B454" i="4"/>
  <c r="P617" i="6"/>
  <c r="J451" i="4"/>
  <c r="P282" i="6"/>
  <c r="J204" i="4"/>
  <c r="BJ10" i="5"/>
  <c r="M10" i="3" s="1"/>
  <c r="BA19" i="5"/>
  <c r="BI8" i="5"/>
  <c r="J659" i="4"/>
  <c r="BI18" i="5"/>
  <c r="B418" i="4"/>
  <c r="F573" i="6"/>
  <c r="AQ12" i="5"/>
  <c r="B240" i="4" s="1"/>
  <c r="BG13" i="5"/>
  <c r="B670" i="4"/>
  <c r="B640" i="4"/>
  <c r="J542" i="4"/>
  <c r="B541" i="4"/>
  <c r="R920" i="6"/>
  <c r="M920" i="6" s="1"/>
  <c r="J676" i="4"/>
  <c r="J677" i="4" s="1"/>
  <c r="J640" i="4"/>
  <c r="P872" i="6"/>
  <c r="B614" i="4"/>
  <c r="B615" i="4" s="1"/>
  <c r="H836" i="6"/>
  <c r="C836" i="6" s="1"/>
  <c r="B607" i="4"/>
  <c r="F828" i="6"/>
  <c r="AY15" i="5"/>
  <c r="BA15" i="5"/>
  <c r="P787" i="6"/>
  <c r="J577" i="4"/>
  <c r="J575" i="4"/>
  <c r="P785" i="6"/>
  <c r="J574" i="4"/>
  <c r="P784" i="6"/>
  <c r="C774" i="6"/>
  <c r="BI5" i="5"/>
  <c r="BG5" i="5"/>
  <c r="BA5" i="5"/>
  <c r="BE5" i="5"/>
  <c r="F743" i="6"/>
  <c r="B544" i="4"/>
  <c r="P740" i="6"/>
  <c r="J541" i="4"/>
  <c r="P654" i="6"/>
  <c r="J477" i="4"/>
  <c r="P536" i="6"/>
  <c r="J392" i="4"/>
  <c r="M443" i="6"/>
  <c r="BC10" i="5"/>
  <c r="BE10" i="5"/>
  <c r="F354" i="6"/>
  <c r="B254" i="4"/>
  <c r="F284" i="6"/>
  <c r="B206" i="4"/>
  <c r="P281" i="6"/>
  <c r="J203" i="4"/>
  <c r="P65" i="6"/>
  <c r="J42" i="4"/>
  <c r="P31" i="6"/>
  <c r="J19" i="4"/>
  <c r="B14" i="4"/>
  <c r="F26" i="6"/>
  <c r="C22" i="6"/>
  <c r="BG9" i="5"/>
  <c r="BC9" i="5"/>
  <c r="F21" i="6"/>
  <c r="B9" i="4"/>
  <c r="P18" i="6"/>
  <c r="J6" i="4"/>
  <c r="P858" i="6"/>
  <c r="B329" i="4"/>
  <c r="B637" i="4"/>
  <c r="B351" i="4"/>
  <c r="J597" i="4"/>
  <c r="F578" i="6"/>
  <c r="B423" i="4"/>
  <c r="J522" i="4"/>
  <c r="BC19" i="5"/>
  <c r="BA12" i="5"/>
  <c r="BC15" i="5"/>
  <c r="BA13" i="5"/>
  <c r="BA18" i="5"/>
  <c r="AY9" i="5"/>
  <c r="AY8" i="5"/>
  <c r="AA8" i="2"/>
  <c r="F903" i="6"/>
  <c r="B663" i="4"/>
  <c r="B702" i="4"/>
  <c r="B659" i="4"/>
  <c r="J633" i="4"/>
  <c r="J336" i="4"/>
  <c r="N12" i="3"/>
  <c r="BL12" i="5"/>
  <c r="O12" i="3" s="1"/>
  <c r="N5" i="3"/>
  <c r="BK22" i="5"/>
  <c r="N22" i="3" s="1"/>
  <c r="D39" i="2" s="1"/>
  <c r="BL5" i="5"/>
  <c r="O5" i="3" s="1"/>
  <c r="BK21" i="5"/>
  <c r="F944" i="6"/>
  <c r="B690" i="4"/>
  <c r="F908" i="6"/>
  <c r="B665" i="4"/>
  <c r="H878" i="6"/>
  <c r="C878" i="6" s="1"/>
  <c r="B645" i="4"/>
  <c r="B646" i="4" s="1"/>
  <c r="J638" i="4"/>
  <c r="P870" i="6"/>
  <c r="P864" i="6"/>
  <c r="J632" i="4"/>
  <c r="M862" i="6"/>
  <c r="M845" i="6"/>
  <c r="J623" i="4"/>
  <c r="B578" i="4"/>
  <c r="F788" i="6"/>
  <c r="P775" i="6"/>
  <c r="J565" i="4"/>
  <c r="P743" i="6"/>
  <c r="J544" i="4"/>
  <c r="C703" i="6"/>
  <c r="BC18" i="5"/>
  <c r="AY18" i="5"/>
  <c r="P696" i="6"/>
  <c r="J508" i="4"/>
  <c r="P694" i="6"/>
  <c r="J506" i="4"/>
  <c r="B481" i="4"/>
  <c r="F658" i="6"/>
  <c r="F524" i="6"/>
  <c r="B380" i="4"/>
  <c r="P447" i="6"/>
  <c r="J325" i="4"/>
  <c r="P446" i="6"/>
  <c r="J324" i="4"/>
  <c r="F444" i="6"/>
  <c r="B322" i="4"/>
  <c r="BE13" i="5"/>
  <c r="C404" i="6"/>
  <c r="AY13" i="5"/>
  <c r="BC13" i="5"/>
  <c r="P363" i="6"/>
  <c r="J263" i="4"/>
  <c r="P354" i="6"/>
  <c r="J254" i="4"/>
  <c r="BL56" i="5"/>
  <c r="BF18" i="5"/>
  <c r="I18" i="3" s="1"/>
  <c r="B571" i="4"/>
  <c r="F781" i="6"/>
  <c r="F946" i="6"/>
  <c r="B692" i="4"/>
  <c r="B661" i="4"/>
  <c r="F904" i="6"/>
  <c r="F900" i="6"/>
  <c r="B657" i="4"/>
  <c r="F830" i="6"/>
  <c r="B609" i="4"/>
  <c r="F739" i="6"/>
  <c r="B540" i="4"/>
  <c r="P650" i="6"/>
  <c r="J473" i="4"/>
  <c r="P615" i="6"/>
  <c r="J449" i="4"/>
  <c r="P441" i="6"/>
  <c r="J319" i="4"/>
  <c r="P313" i="6"/>
  <c r="J224" i="4"/>
  <c r="P283" i="6"/>
  <c r="J205" i="4"/>
  <c r="C281" i="6"/>
  <c r="BE16" i="5"/>
  <c r="BG16" i="5"/>
  <c r="AY16" i="5"/>
  <c r="BI19" i="5"/>
  <c r="J320" i="4"/>
  <c r="B274" i="4"/>
  <c r="J57" i="4"/>
  <c r="AQ28" i="5"/>
  <c r="J23" i="4"/>
  <c r="AA22" i="2"/>
  <c r="AQ25" i="5"/>
  <c r="B643" i="4" s="1"/>
  <c r="B671" i="4"/>
  <c r="F776" i="6"/>
  <c r="BI12" i="5"/>
  <c r="BA9" i="5"/>
  <c r="BC16" i="5"/>
  <c r="AY10" i="5"/>
  <c r="BA10" i="5"/>
  <c r="B605" i="4"/>
  <c r="BI13" i="5"/>
  <c r="B23" i="4"/>
  <c r="BI9" i="5"/>
  <c r="BL8" i="5"/>
  <c r="O8" i="3" s="1"/>
  <c r="F827" i="6"/>
  <c r="B193" i="4"/>
  <c r="J229" i="4"/>
  <c r="N14" i="3"/>
  <c r="BL14" i="5"/>
  <c r="O14" i="3" s="1"/>
  <c r="AQ8" i="5"/>
  <c r="H962" i="6"/>
  <c r="C962" i="6" s="1"/>
  <c r="B707" i="4"/>
  <c r="B708" i="4" s="1"/>
  <c r="C954" i="6"/>
  <c r="BG17" i="5"/>
  <c r="BI17" i="5"/>
  <c r="AY17" i="5"/>
  <c r="B698" i="4"/>
  <c r="F952" i="6"/>
  <c r="B696" i="4"/>
  <c r="F950" i="6"/>
  <c r="C945" i="6"/>
  <c r="P909" i="6"/>
  <c r="J666" i="4"/>
  <c r="P908" i="6"/>
  <c r="P901" i="6"/>
  <c r="C901" i="6"/>
  <c r="J639" i="4"/>
  <c r="P871" i="6"/>
  <c r="C823" i="6"/>
  <c r="BG12" i="5"/>
  <c r="AY12" i="5"/>
  <c r="BC12" i="5"/>
  <c r="BE12" i="5"/>
  <c r="C822" i="6"/>
  <c r="BI11" i="5"/>
  <c r="BE11" i="5"/>
  <c r="BC11" i="5"/>
  <c r="AY11" i="5"/>
  <c r="F820" i="6"/>
  <c r="P738" i="6"/>
  <c r="J539" i="4"/>
  <c r="F704" i="6"/>
  <c r="B516" i="4"/>
  <c r="J512" i="4"/>
  <c r="P700" i="6"/>
  <c r="B509" i="4"/>
  <c r="F697" i="6"/>
  <c r="R668" i="6"/>
  <c r="M668" i="6" s="1"/>
  <c r="J490" i="4"/>
  <c r="J491" i="4" s="1"/>
  <c r="F650" i="6"/>
  <c r="B473" i="4"/>
  <c r="F617" i="6"/>
  <c r="B451" i="4"/>
  <c r="C615" i="6"/>
  <c r="AY14" i="5"/>
  <c r="BC14" i="5"/>
  <c r="BI14" i="5"/>
  <c r="P608" i="6"/>
  <c r="J442" i="4"/>
  <c r="AY19" i="5"/>
  <c r="BG19" i="5"/>
  <c r="P524" i="6"/>
  <c r="J380" i="4"/>
  <c r="F523" i="6"/>
  <c r="B379" i="4"/>
  <c r="F493" i="6"/>
  <c r="B360" i="4"/>
  <c r="C488" i="6"/>
  <c r="C530" i="6"/>
  <c r="F487" i="6"/>
  <c r="B354" i="4"/>
  <c r="P484" i="6"/>
  <c r="J351" i="4"/>
  <c r="C482" i="6"/>
  <c r="BG7" i="5"/>
  <c r="BC7" i="5"/>
  <c r="B297" i="4"/>
  <c r="F408" i="6"/>
  <c r="P404" i="6"/>
  <c r="J293" i="4"/>
  <c r="P367" i="6"/>
  <c r="J267" i="4"/>
  <c r="P366" i="6"/>
  <c r="J266" i="4"/>
  <c r="F361" i="6"/>
  <c r="B261" i="4"/>
  <c r="J119" i="4"/>
  <c r="AQ22" i="5"/>
  <c r="B550" i="4" s="1"/>
  <c r="F955" i="6"/>
  <c r="B701" i="4"/>
  <c r="F953" i="6"/>
  <c r="B699" i="4"/>
  <c r="B689" i="4"/>
  <c r="P913" i="6"/>
  <c r="J670" i="4"/>
  <c r="P912" i="6"/>
  <c r="J669" i="4"/>
  <c r="F910" i="6"/>
  <c r="B667" i="4"/>
  <c r="P907" i="6"/>
  <c r="F787" i="6"/>
  <c r="B577" i="4"/>
  <c r="F777" i="6"/>
  <c r="P744" i="6"/>
  <c r="J545" i="4"/>
  <c r="P739" i="6"/>
  <c r="J540" i="4"/>
  <c r="P701" i="6"/>
  <c r="J513" i="4"/>
  <c r="E626" i="6"/>
  <c r="C626" i="6" s="1"/>
  <c r="B458" i="4"/>
  <c r="B460" i="4" s="1"/>
  <c r="B327" i="4"/>
  <c r="F449" i="6"/>
  <c r="P358" i="6"/>
  <c r="D4" i="2"/>
  <c r="BX10" i="5"/>
  <c r="BX11" i="5"/>
  <c r="A2" i="2"/>
  <c r="A2" i="3"/>
  <c r="M887" i="6"/>
  <c r="J654" i="4"/>
  <c r="P648" i="6"/>
  <c r="J471" i="4"/>
  <c r="P616" i="6"/>
  <c r="J450" i="4"/>
  <c r="H542" i="6"/>
  <c r="C542" i="6" s="1"/>
  <c r="B397" i="4"/>
  <c r="B398" i="4" s="1"/>
  <c r="P405" i="6"/>
  <c r="J294" i="4"/>
  <c r="F315" i="6"/>
  <c r="B226" i="4"/>
  <c r="B381" i="4"/>
  <c r="F525" i="6"/>
  <c r="M374" i="6"/>
  <c r="I35" i="6"/>
  <c r="J35" i="6"/>
  <c r="B23" i="6"/>
  <c r="B65" i="6"/>
  <c r="B149" i="6"/>
  <c r="B191" i="6"/>
  <c r="L107" i="6"/>
  <c r="L191" i="6"/>
  <c r="L149" i="6"/>
  <c r="B233" i="6"/>
  <c r="L65" i="6"/>
  <c r="B107" i="6"/>
  <c r="L233" i="6"/>
  <c r="L611" i="6"/>
  <c r="L317" i="6"/>
  <c r="B443" i="6"/>
  <c r="L443" i="6"/>
  <c r="B485" i="6"/>
  <c r="B527" i="6"/>
  <c r="L653" i="6"/>
  <c r="L275" i="6"/>
  <c r="B359" i="6"/>
  <c r="L401" i="6"/>
  <c r="L695" i="6"/>
  <c r="B737" i="6"/>
  <c r="L485" i="6"/>
  <c r="B611" i="6"/>
  <c r="M416" i="6"/>
  <c r="B258" i="4"/>
  <c r="F358" i="6"/>
  <c r="F571" i="6"/>
  <c r="B416" i="4"/>
  <c r="B170" i="4"/>
  <c r="F237" i="6"/>
  <c r="F188" i="6"/>
  <c r="B132" i="4"/>
  <c r="M584" i="6"/>
  <c r="M542" i="6"/>
  <c r="C317" i="6"/>
  <c r="BG10" i="5"/>
  <c r="B25" i="6"/>
  <c r="B109" i="6"/>
  <c r="L109" i="6"/>
  <c r="B193" i="6"/>
  <c r="L193" i="6"/>
  <c r="B319" i="6"/>
  <c r="L67" i="6"/>
  <c r="L151" i="6"/>
  <c r="L235" i="6"/>
  <c r="L69" i="6"/>
  <c r="B153" i="6"/>
  <c r="B69" i="6"/>
  <c r="L195" i="6"/>
  <c r="B26" i="6"/>
  <c r="L152" i="6"/>
  <c r="B194" i="6"/>
  <c r="B24" i="6"/>
  <c r="L108" i="6"/>
  <c r="B108" i="6"/>
  <c r="B192" i="6"/>
  <c r="L192" i="6"/>
  <c r="B18" i="6"/>
  <c r="B102" i="6"/>
  <c r="B20" i="6"/>
  <c r="L20" i="6"/>
  <c r="L188" i="6"/>
  <c r="B146" i="6"/>
  <c r="L146" i="6"/>
  <c r="F535" i="6" l="1"/>
  <c r="B391" i="4"/>
  <c r="X31" i="1"/>
  <c r="AT31" i="5" s="1"/>
  <c r="J115" i="4" s="1"/>
  <c r="W28" i="2"/>
  <c r="AP28" i="5"/>
  <c r="W25" i="2"/>
  <c r="AP27" i="5"/>
  <c r="W24" i="2"/>
  <c r="D29" i="2"/>
  <c r="X23" i="1"/>
  <c r="AT23" i="5" s="1"/>
  <c r="B580" i="4" s="1"/>
  <c r="X22" i="1"/>
  <c r="AT22" i="5" s="1"/>
  <c r="B549" i="4" s="1"/>
  <c r="AZ57" i="5"/>
  <c r="BH54" i="5"/>
  <c r="X20" i="1"/>
  <c r="AT20" i="5" s="1"/>
  <c r="B487" i="4" s="1"/>
  <c r="BF8" i="5"/>
  <c r="I8" i="3" s="1"/>
  <c r="BB56" i="5"/>
  <c r="X14" i="2"/>
  <c r="W14" i="2"/>
  <c r="W13" i="2"/>
  <c r="X13" i="2"/>
  <c r="BD17" i="5"/>
  <c r="G17" i="3" s="1"/>
  <c r="BB14" i="5"/>
  <c r="E14" i="3" s="1"/>
  <c r="AP15" i="5"/>
  <c r="X12" i="2"/>
  <c r="BB17" i="5"/>
  <c r="E17" i="3" s="1"/>
  <c r="BK55" i="5"/>
  <c r="X13" i="1"/>
  <c r="AT13" i="5" s="1"/>
  <c r="B270" i="4" s="1"/>
  <c r="BC56" i="5"/>
  <c r="BF9" i="5"/>
  <c r="I9" i="3" s="1"/>
  <c r="B7" i="3"/>
  <c r="AZ7" i="5"/>
  <c r="C7" i="3" s="1"/>
  <c r="BK56" i="5"/>
  <c r="BJ6" i="5"/>
  <c r="M6" i="3" s="1"/>
  <c r="D33" i="2"/>
  <c r="D17" i="3"/>
  <c r="BF17" i="5"/>
  <c r="I17" i="3" s="1"/>
  <c r="D32" i="2"/>
  <c r="D26" i="2"/>
  <c r="BH6" i="5"/>
  <c r="K6" i="3" s="1"/>
  <c r="BD5" i="5"/>
  <c r="G5" i="3" s="1"/>
  <c r="F5" i="3"/>
  <c r="D7" i="3"/>
  <c r="BJ7" i="5"/>
  <c r="M7" i="3" s="1"/>
  <c r="BB7" i="5"/>
  <c r="E7" i="3" s="1"/>
  <c r="L7" i="3"/>
  <c r="BF14" i="5"/>
  <c r="I14" i="3" s="1"/>
  <c r="BB16" i="5"/>
  <c r="E16" i="3" s="1"/>
  <c r="J11" i="3"/>
  <c r="BA56" i="5"/>
  <c r="AZ5" i="5"/>
  <c r="C5" i="3" s="1"/>
  <c r="B5" i="3"/>
  <c r="BJ57" i="5"/>
  <c r="BJ16" i="5"/>
  <c r="M16" i="3" s="1"/>
  <c r="BI56" i="5"/>
  <c r="D11" i="3"/>
  <c r="BF7" i="5"/>
  <c r="I7" i="3" s="1"/>
  <c r="D16" i="3"/>
  <c r="BJ15" i="5"/>
  <c r="M15" i="3" s="1"/>
  <c r="L15" i="3"/>
  <c r="BF15" i="5"/>
  <c r="I15" i="3" s="1"/>
  <c r="H14" i="3"/>
  <c r="BB11" i="5"/>
  <c r="E11" i="3" s="1"/>
  <c r="D25" i="2"/>
  <c r="X36" i="1"/>
  <c r="AT36" i="5" s="1"/>
  <c r="J270" i="4" s="1"/>
  <c r="M286" i="6"/>
  <c r="P286" i="6" s="1"/>
  <c r="Q287" i="6" s="1"/>
  <c r="AP42" i="5"/>
  <c r="AP35" i="5"/>
  <c r="BH15" i="5"/>
  <c r="K15" i="3" s="1"/>
  <c r="M496" i="6"/>
  <c r="P496" i="6" s="1"/>
  <c r="Q497" i="6" s="1"/>
  <c r="B455" i="4"/>
  <c r="D28" i="2"/>
  <c r="M790" i="6"/>
  <c r="P790" i="6" s="1"/>
  <c r="Q791" i="6" s="1"/>
  <c r="J14" i="3"/>
  <c r="BH14" i="5"/>
  <c r="K14" i="3" s="1"/>
  <c r="B176" i="4"/>
  <c r="W19" i="2"/>
  <c r="C286" i="6"/>
  <c r="F286" i="6" s="1"/>
  <c r="G287" i="6" s="1"/>
  <c r="AP17" i="5"/>
  <c r="B21" i="4"/>
  <c r="J393" i="4"/>
  <c r="J300" i="4"/>
  <c r="B300" i="4"/>
  <c r="AP22" i="5"/>
  <c r="C412" i="6"/>
  <c r="B114" i="4"/>
  <c r="X17" i="1"/>
  <c r="AT17" i="5" s="1"/>
  <c r="B394" i="4" s="1"/>
  <c r="D31" i="2"/>
  <c r="X10" i="1"/>
  <c r="AT10" i="5" s="1"/>
  <c r="B177" i="4" s="1"/>
  <c r="X49" i="1"/>
  <c r="AT49" i="5" s="1"/>
  <c r="J673" i="4" s="1"/>
  <c r="J424" i="4"/>
  <c r="AP45" i="5"/>
  <c r="AO30" i="5"/>
  <c r="M118" i="6" s="1"/>
  <c r="P118" i="6" s="1"/>
  <c r="Q119" i="6" s="1"/>
  <c r="B331" i="4"/>
  <c r="X16" i="1"/>
  <c r="AT16" i="5" s="1"/>
  <c r="B363" i="4" s="1"/>
  <c r="AO29" i="5"/>
  <c r="M76" i="6" s="1"/>
  <c r="P76" i="6" s="1"/>
  <c r="Q77" i="6" s="1"/>
  <c r="AP16" i="5"/>
  <c r="X27" i="1"/>
  <c r="AT27" i="5" s="1"/>
  <c r="B704" i="4" s="1"/>
  <c r="X34" i="1"/>
  <c r="AT34" i="5" s="1"/>
  <c r="J208" i="4" s="1"/>
  <c r="C538" i="6"/>
  <c r="F538" i="6" s="1"/>
  <c r="G539" i="6" s="1"/>
  <c r="X15" i="1"/>
  <c r="AT15" i="5" s="1"/>
  <c r="B332" i="4" s="1"/>
  <c r="AP19" i="5"/>
  <c r="B362" i="4"/>
  <c r="X28" i="1"/>
  <c r="AT28" i="5" s="1"/>
  <c r="W7" i="2"/>
  <c r="M748" i="6"/>
  <c r="P748" i="6" s="1"/>
  <c r="Q749" i="6" s="1"/>
  <c r="X19" i="1"/>
  <c r="AT19" i="5" s="1"/>
  <c r="B456" i="4" s="1"/>
  <c r="J455" i="4"/>
  <c r="X25" i="1"/>
  <c r="AT25" i="5" s="1"/>
  <c r="B642" i="4" s="1"/>
  <c r="J610" i="4"/>
  <c r="B548" i="4"/>
  <c r="M370" i="6"/>
  <c r="P370" i="6" s="1"/>
  <c r="Q371" i="6" s="1"/>
  <c r="W22" i="2"/>
  <c r="B703" i="4"/>
  <c r="J517" i="4"/>
  <c r="C328" i="6"/>
  <c r="F328" i="6" s="1"/>
  <c r="G329" i="6" s="1"/>
  <c r="M244" i="6"/>
  <c r="P244" i="6" s="1"/>
  <c r="Q245" i="6" s="1"/>
  <c r="M916" i="6"/>
  <c r="P916" i="6" s="1"/>
  <c r="Q917" i="6" s="1"/>
  <c r="AP38" i="5"/>
  <c r="X38" i="1"/>
  <c r="AT38" i="5" s="1"/>
  <c r="J332" i="4" s="1"/>
  <c r="X41" i="1"/>
  <c r="AT41" i="5" s="1"/>
  <c r="J425" i="4" s="1"/>
  <c r="AP41" i="5"/>
  <c r="AO38" i="5"/>
  <c r="J331" i="4" s="1"/>
  <c r="M454" i="6"/>
  <c r="P454" i="6" s="1"/>
  <c r="Q455" i="6" s="1"/>
  <c r="B610" i="4"/>
  <c r="C832" i="6"/>
  <c r="F832" i="6" s="1"/>
  <c r="G833" i="6" s="1"/>
  <c r="AP48" i="5"/>
  <c r="X48" i="1"/>
  <c r="AT48" i="5" s="1"/>
  <c r="J642" i="4" s="1"/>
  <c r="B424" i="4"/>
  <c r="C580" i="6"/>
  <c r="F580" i="6" s="1"/>
  <c r="G581" i="6" s="1"/>
  <c r="AO28" i="5"/>
  <c r="M34" i="6" s="1"/>
  <c r="P34" i="6" s="1"/>
  <c r="Q35" i="6" s="1"/>
  <c r="U35" i="6" s="1"/>
  <c r="J21" i="4"/>
  <c r="C790" i="6"/>
  <c r="F790" i="6" s="1"/>
  <c r="G791" i="6" s="1"/>
  <c r="X43" i="1"/>
  <c r="AT43" i="5" s="1"/>
  <c r="J487" i="4" s="1"/>
  <c r="W12" i="2"/>
  <c r="X5" i="1"/>
  <c r="AP5" i="5"/>
  <c r="X2" i="2"/>
  <c r="X39" i="1"/>
  <c r="AT39" i="5" s="1"/>
  <c r="J363" i="4" s="1"/>
  <c r="AP39" i="5"/>
  <c r="B52" i="4"/>
  <c r="AO6" i="5"/>
  <c r="C76" i="6" s="1"/>
  <c r="F76" i="6" s="1"/>
  <c r="G77" i="6" s="1"/>
  <c r="B269" i="4"/>
  <c r="C370" i="6"/>
  <c r="F370" i="6" s="1"/>
  <c r="G371" i="6" s="1"/>
  <c r="X4" i="2"/>
  <c r="AP7" i="5"/>
  <c r="X7" i="1"/>
  <c r="AP44" i="5"/>
  <c r="X44" i="1"/>
  <c r="AT44" i="5" s="1"/>
  <c r="J518" i="4" s="1"/>
  <c r="M664" i="6"/>
  <c r="P664" i="6" s="1"/>
  <c r="Q665" i="6" s="1"/>
  <c r="J486" i="4"/>
  <c r="M874" i="6"/>
  <c r="P874" i="6" s="1"/>
  <c r="Q875" i="6" s="1"/>
  <c r="J641" i="4"/>
  <c r="W11" i="2"/>
  <c r="AP14" i="5"/>
  <c r="X14" i="1"/>
  <c r="AT14" i="5" s="1"/>
  <c r="B301" i="4" s="1"/>
  <c r="W21" i="2"/>
  <c r="X24" i="1"/>
  <c r="AT24" i="5" s="1"/>
  <c r="B611" i="4" s="1"/>
  <c r="AP24" i="5"/>
  <c r="X33" i="1"/>
  <c r="AT33" i="5" s="1"/>
  <c r="J177" i="4" s="1"/>
  <c r="AP33" i="5"/>
  <c r="P328" i="6"/>
  <c r="Q329" i="6" s="1"/>
  <c r="B145" i="4"/>
  <c r="C202" i="6"/>
  <c r="F202" i="6" s="1"/>
  <c r="G203" i="6" s="1"/>
  <c r="X6" i="1"/>
  <c r="X3" i="2"/>
  <c r="AP6" i="5"/>
  <c r="AP12" i="5"/>
  <c r="W9" i="2"/>
  <c r="X12" i="1"/>
  <c r="AT12" i="5" s="1"/>
  <c r="B239" i="4" s="1"/>
  <c r="AP40" i="5"/>
  <c r="X40" i="1"/>
  <c r="AT40" i="5" s="1"/>
  <c r="J394" i="4" s="1"/>
  <c r="AP11" i="5"/>
  <c r="W8" i="2"/>
  <c r="X11" i="1"/>
  <c r="AT11" i="5" s="1"/>
  <c r="B208" i="4" s="1"/>
  <c r="X29" i="1"/>
  <c r="AP29" i="5"/>
  <c r="J114" i="4"/>
  <c r="M160" i="6"/>
  <c r="P160" i="6" s="1"/>
  <c r="Q161" i="6" s="1"/>
  <c r="B83" i="4"/>
  <c r="AO7" i="5"/>
  <c r="C118" i="6" s="1"/>
  <c r="F118" i="6" s="1"/>
  <c r="G119" i="6" s="1"/>
  <c r="AP47" i="5"/>
  <c r="X47" i="1"/>
  <c r="AT47" i="5" s="1"/>
  <c r="J611" i="4" s="1"/>
  <c r="J145" i="4"/>
  <c r="M202" i="6"/>
  <c r="P202" i="6" s="1"/>
  <c r="Q203" i="6" s="1"/>
  <c r="B672" i="4"/>
  <c r="C916" i="6"/>
  <c r="F916" i="6" s="1"/>
  <c r="G917" i="6" s="1"/>
  <c r="X37" i="1"/>
  <c r="AT37" i="5" s="1"/>
  <c r="J301" i="4" s="1"/>
  <c r="AP37" i="5"/>
  <c r="AP9" i="5"/>
  <c r="X6" i="2"/>
  <c r="X9" i="1"/>
  <c r="AT9" i="5" s="1"/>
  <c r="B146" i="4" s="1"/>
  <c r="AT35" i="5"/>
  <c r="J239" i="4"/>
  <c r="AP31" i="5"/>
  <c r="C874" i="6"/>
  <c r="F874" i="6" s="1"/>
  <c r="G875" i="6" s="1"/>
  <c r="X30" i="1"/>
  <c r="AP30" i="5"/>
  <c r="X46" i="1"/>
  <c r="AT46" i="5" s="1"/>
  <c r="J580" i="4" s="1"/>
  <c r="AP46" i="5"/>
  <c r="AP13" i="5"/>
  <c r="X10" i="2"/>
  <c r="AP21" i="5"/>
  <c r="X18" i="2"/>
  <c r="X21" i="1"/>
  <c r="AT21" i="5" s="1"/>
  <c r="B518" i="4" s="1"/>
  <c r="C664" i="6"/>
  <c r="F664" i="6" s="1"/>
  <c r="G665" i="6" s="1"/>
  <c r="B486" i="4"/>
  <c r="AP23" i="5"/>
  <c r="W20" i="2"/>
  <c r="X18" i="1"/>
  <c r="AT18" i="5" s="1"/>
  <c r="B425" i="4" s="1"/>
  <c r="AP18" i="5"/>
  <c r="X15" i="2"/>
  <c r="X32" i="1"/>
  <c r="AT32" i="5" s="1"/>
  <c r="J146" i="4" s="1"/>
  <c r="AP32" i="5"/>
  <c r="AP8" i="5"/>
  <c r="W5" i="2"/>
  <c r="X8" i="1"/>
  <c r="C706" i="6"/>
  <c r="F706" i="6" s="1"/>
  <c r="G707" i="6" s="1"/>
  <c r="B517" i="4"/>
  <c r="W23" i="2"/>
  <c r="AP26" i="5"/>
  <c r="X26" i="1"/>
  <c r="AT26" i="5" s="1"/>
  <c r="B673" i="4" s="1"/>
  <c r="B386" i="4"/>
  <c r="F530" i="6"/>
  <c r="J19" i="3"/>
  <c r="BH19" i="5"/>
  <c r="K19" i="3" s="1"/>
  <c r="BE55" i="5"/>
  <c r="BD11" i="5"/>
  <c r="G11" i="3" s="1"/>
  <c r="F11" i="3"/>
  <c r="F823" i="6"/>
  <c r="B602" i="4"/>
  <c r="BH17" i="5"/>
  <c r="K17" i="3" s="1"/>
  <c r="J17" i="3"/>
  <c r="BD53" i="5"/>
  <c r="B10" i="3"/>
  <c r="AZ10" i="5"/>
  <c r="C10" i="3" s="1"/>
  <c r="D30" i="2"/>
  <c r="H13" i="3"/>
  <c r="BG56" i="5"/>
  <c r="BF13" i="5"/>
  <c r="I13" i="3" s="1"/>
  <c r="B9" i="3"/>
  <c r="AZ9" i="5"/>
  <c r="C9" i="3" s="1"/>
  <c r="BC53" i="5"/>
  <c r="J9" i="3"/>
  <c r="BH9" i="5"/>
  <c r="K9" i="3" s="1"/>
  <c r="P443" i="6"/>
  <c r="J321" i="4"/>
  <c r="D15" i="3"/>
  <c r="BB15" i="5"/>
  <c r="E15" i="3" s="1"/>
  <c r="BI54" i="5"/>
  <c r="H6" i="3"/>
  <c r="BF6" i="5"/>
  <c r="I6" i="3" s="1"/>
  <c r="AZ56" i="5"/>
  <c r="F488" i="6"/>
  <c r="B355" i="4"/>
  <c r="B19" i="3"/>
  <c r="BM53" i="5"/>
  <c r="AZ19" i="5"/>
  <c r="C19" i="3" s="1"/>
  <c r="H11" i="3"/>
  <c r="BF11" i="5"/>
  <c r="I11" i="3" s="1"/>
  <c r="BE56" i="5"/>
  <c r="F945" i="6"/>
  <c r="B691" i="4"/>
  <c r="F954" i="6"/>
  <c r="B700" i="4"/>
  <c r="N21" i="3"/>
  <c r="BL21" i="5"/>
  <c r="O21" i="3" s="1"/>
  <c r="BB53" i="5"/>
  <c r="AZ8" i="5"/>
  <c r="C8" i="3" s="1"/>
  <c r="B8" i="3"/>
  <c r="BL54" i="5"/>
  <c r="D18" i="3"/>
  <c r="BB18" i="5"/>
  <c r="E18" i="3" s="1"/>
  <c r="B10" i="4"/>
  <c r="F22" i="6"/>
  <c r="H5" i="3"/>
  <c r="BF5" i="5"/>
  <c r="I5" i="3" s="1"/>
  <c r="BE21" i="5"/>
  <c r="AY56" i="5"/>
  <c r="F774" i="6"/>
  <c r="B564" i="4"/>
  <c r="BI53" i="5"/>
  <c r="AZ15" i="5"/>
  <c r="C15" i="3" s="1"/>
  <c r="B15" i="3"/>
  <c r="B6" i="3"/>
  <c r="AZ53" i="5"/>
  <c r="AZ6" i="5"/>
  <c r="C6" i="3" s="1"/>
  <c r="BH8" i="5"/>
  <c r="K8" i="3" s="1"/>
  <c r="J8" i="3"/>
  <c r="F317" i="6"/>
  <c r="B228" i="4"/>
  <c r="BH7" i="5"/>
  <c r="K7" i="3" s="1"/>
  <c r="J7" i="3"/>
  <c r="BH53" i="5"/>
  <c r="AZ14" i="5"/>
  <c r="C14" i="3" s="1"/>
  <c r="B14" i="3"/>
  <c r="L11" i="3"/>
  <c r="BJ11" i="5"/>
  <c r="M11" i="3" s="1"/>
  <c r="BE57" i="5"/>
  <c r="B12" i="3"/>
  <c r="BF53" i="5"/>
  <c r="AZ12" i="5"/>
  <c r="C12" i="3" s="1"/>
  <c r="B17" i="3"/>
  <c r="BK53" i="5"/>
  <c r="AZ17" i="5"/>
  <c r="C17" i="3" s="1"/>
  <c r="BC54" i="5"/>
  <c r="D9" i="3"/>
  <c r="BB9" i="5"/>
  <c r="E9" i="3" s="1"/>
  <c r="AZ16" i="5"/>
  <c r="C16" i="3" s="1"/>
  <c r="BJ53" i="5"/>
  <c r="B16" i="3"/>
  <c r="B13" i="3"/>
  <c r="BG53" i="5"/>
  <c r="AZ13" i="5"/>
  <c r="C13" i="3" s="1"/>
  <c r="P862" i="6"/>
  <c r="J630" i="4"/>
  <c r="BB13" i="5"/>
  <c r="E13" i="3" s="1"/>
  <c r="D13" i="3"/>
  <c r="BG54" i="5"/>
  <c r="D12" i="3"/>
  <c r="BB12" i="5"/>
  <c r="E12" i="3" s="1"/>
  <c r="BF54" i="5"/>
  <c r="BF10" i="5"/>
  <c r="I10" i="3" s="1"/>
  <c r="H10" i="3"/>
  <c r="BD56" i="5"/>
  <c r="BA21" i="5"/>
  <c r="BB5" i="5"/>
  <c r="E5" i="3" s="1"/>
  <c r="AY54" i="5"/>
  <c r="D5" i="3"/>
  <c r="D27" i="2"/>
  <c r="L8" i="3"/>
  <c r="BB57" i="5"/>
  <c r="BJ8" i="5"/>
  <c r="M8" i="3" s="1"/>
  <c r="AR51" i="5"/>
  <c r="BX39" i="5" s="1"/>
  <c r="D45" i="2" s="1"/>
  <c r="BX37" i="5"/>
  <c r="D43" i="2" s="1"/>
  <c r="AZ55" i="5"/>
  <c r="F6" i="3"/>
  <c r="BD6" i="5"/>
  <c r="G6" i="3" s="1"/>
  <c r="F8" i="3"/>
  <c r="BD8" i="5"/>
  <c r="G8" i="3" s="1"/>
  <c r="BB55" i="5"/>
  <c r="BC21" i="5"/>
  <c r="L14" i="3"/>
  <c r="BH57" i="5"/>
  <c r="BJ14" i="5"/>
  <c r="M14" i="3" s="1"/>
  <c r="BF56" i="5"/>
  <c r="H12" i="3"/>
  <c r="BF12" i="5"/>
  <c r="I12" i="3" s="1"/>
  <c r="B658" i="4"/>
  <c r="F901" i="6"/>
  <c r="BM57" i="5"/>
  <c r="BJ19" i="5"/>
  <c r="M19" i="3" s="1"/>
  <c r="L19" i="3"/>
  <c r="H16" i="3"/>
  <c r="BF16" i="5"/>
  <c r="I16" i="3" s="1"/>
  <c r="BJ56" i="5"/>
  <c r="F18" i="3"/>
  <c r="BL55" i="5"/>
  <c r="BD18" i="5"/>
  <c r="G18" i="3" s="1"/>
  <c r="AY57" i="5"/>
  <c r="BJ5" i="5"/>
  <c r="M5" i="3" s="1"/>
  <c r="BI21" i="5"/>
  <c r="L5" i="3"/>
  <c r="BL57" i="5"/>
  <c r="BJ18" i="5"/>
  <c r="M18" i="3" s="1"/>
  <c r="L18" i="3"/>
  <c r="J10" i="3"/>
  <c r="BH10" i="5"/>
  <c r="K10" i="3" s="1"/>
  <c r="BD7" i="5"/>
  <c r="G7" i="3" s="1"/>
  <c r="F7" i="3"/>
  <c r="BA55" i="5"/>
  <c r="F14" i="3"/>
  <c r="BD14" i="5"/>
  <c r="G14" i="3" s="1"/>
  <c r="BH55" i="5"/>
  <c r="BF55" i="5"/>
  <c r="BD12" i="5"/>
  <c r="G12" i="3" s="1"/>
  <c r="F12" i="3"/>
  <c r="L9" i="3"/>
  <c r="BC57" i="5"/>
  <c r="BJ9" i="5"/>
  <c r="M9" i="3" s="1"/>
  <c r="BJ13" i="5"/>
  <c r="M13" i="3" s="1"/>
  <c r="L13" i="3"/>
  <c r="BG57" i="5"/>
  <c r="F16" i="3"/>
  <c r="BD16" i="5"/>
  <c r="G16" i="3" s="1"/>
  <c r="BJ55" i="5"/>
  <c r="F281" i="6"/>
  <c r="B203" i="4"/>
  <c r="F13" i="3"/>
  <c r="BG55" i="5"/>
  <c r="BD13" i="5"/>
  <c r="G13" i="3" s="1"/>
  <c r="B515" i="4"/>
  <c r="F703" i="6"/>
  <c r="B349" i="4"/>
  <c r="F482" i="6"/>
  <c r="F615" i="6"/>
  <c r="B449" i="4"/>
  <c r="B11" i="3"/>
  <c r="BE53" i="5"/>
  <c r="AZ11" i="5"/>
  <c r="C11" i="3" s="1"/>
  <c r="F822" i="6"/>
  <c r="B601" i="4"/>
  <c r="J12" i="3"/>
  <c r="BH12" i="5"/>
  <c r="K12" i="3" s="1"/>
  <c r="L17" i="3"/>
  <c r="BJ17" i="5"/>
  <c r="M17" i="3" s="1"/>
  <c r="BK57" i="5"/>
  <c r="BD54" i="5"/>
  <c r="D10" i="3"/>
  <c r="BB10" i="5"/>
  <c r="E10" i="3" s="1"/>
  <c r="L12" i="3"/>
  <c r="BF57" i="5"/>
  <c r="BJ12" i="5"/>
  <c r="M12" i="3" s="1"/>
  <c r="AY21" i="5"/>
  <c r="J16" i="3"/>
  <c r="BH16" i="5"/>
  <c r="K16" i="3" s="1"/>
  <c r="B293" i="4"/>
  <c r="F404" i="6"/>
  <c r="B18" i="3"/>
  <c r="BL53" i="5"/>
  <c r="AZ18" i="5"/>
  <c r="C18" i="3" s="1"/>
  <c r="D9" i="2"/>
  <c r="E39" i="2"/>
  <c r="F15" i="3"/>
  <c r="BI55" i="5"/>
  <c r="BD15" i="5"/>
  <c r="G15" i="3" s="1"/>
  <c r="F19" i="3"/>
  <c r="BM55" i="5"/>
  <c r="BD19" i="5"/>
  <c r="G19" i="3" s="1"/>
  <c r="BC55" i="5"/>
  <c r="F9" i="3"/>
  <c r="BD9" i="5"/>
  <c r="G9" i="3" s="1"/>
  <c r="BD10" i="5"/>
  <c r="G10" i="3" s="1"/>
  <c r="BD55" i="5"/>
  <c r="F10" i="3"/>
  <c r="BH5" i="5"/>
  <c r="K5" i="3" s="1"/>
  <c r="BG21" i="5"/>
  <c r="J5" i="3"/>
  <c r="J13" i="3"/>
  <c r="BH13" i="5"/>
  <c r="K13" i="3" s="1"/>
  <c r="D19" i="3"/>
  <c r="BM54" i="5"/>
  <c r="BB19" i="5"/>
  <c r="E19" i="3" s="1"/>
  <c r="D6" i="3"/>
  <c r="BB6" i="5"/>
  <c r="E6" i="3" s="1"/>
  <c r="AZ54" i="5"/>
  <c r="BB8" i="5"/>
  <c r="E8" i="3" s="1"/>
  <c r="BB54" i="5"/>
  <c r="D8" i="3"/>
  <c r="BO18" i="5" l="1"/>
  <c r="R18" i="3" s="1"/>
  <c r="D35" i="2"/>
  <c r="E33" i="2"/>
  <c r="BO7" i="5"/>
  <c r="R7" i="3" s="1"/>
  <c r="BO17" i="5"/>
  <c r="R17" i="3" s="1"/>
  <c r="D34" i="2"/>
  <c r="E34" i="2" s="1"/>
  <c r="J22" i="4"/>
  <c r="BO8" i="5"/>
  <c r="R8" i="3" s="1"/>
  <c r="D21" i="2"/>
  <c r="E21" i="2" s="1"/>
  <c r="D20" i="2"/>
  <c r="E20" i="2" s="1"/>
  <c r="D11" i="2"/>
  <c r="D15" i="2"/>
  <c r="E15" i="2" s="1"/>
  <c r="D12" i="2"/>
  <c r="E12" i="2" s="1"/>
  <c r="D36" i="2"/>
  <c r="E36" i="2" s="1"/>
  <c r="E29" i="2"/>
  <c r="J84" i="4"/>
  <c r="AT30" i="5"/>
  <c r="E35" i="2"/>
  <c r="D24" i="2"/>
  <c r="E24" i="2" s="1"/>
  <c r="D18" i="2"/>
  <c r="E18" i="2" s="1"/>
  <c r="D14" i="2"/>
  <c r="E14" i="2" s="1"/>
  <c r="D17" i="2"/>
  <c r="E17" i="2" s="1"/>
  <c r="AT6" i="5"/>
  <c r="B53" i="4"/>
  <c r="AT5" i="5"/>
  <c r="B22" i="4"/>
  <c r="D10" i="2"/>
  <c r="D16" i="2"/>
  <c r="E16" i="2" s="1"/>
  <c r="D37" i="2"/>
  <c r="D7" i="2" s="1"/>
  <c r="D19" i="2"/>
  <c r="E19" i="2" s="1"/>
  <c r="E31" i="2"/>
  <c r="AT8" i="5"/>
  <c r="B115" i="4"/>
  <c r="D13" i="2"/>
  <c r="E13" i="2" s="1"/>
  <c r="E27" i="2"/>
  <c r="E25" i="2"/>
  <c r="D38" i="2"/>
  <c r="D8" i="2" s="1"/>
  <c r="AT29" i="5"/>
  <c r="J53" i="4"/>
  <c r="B84" i="4"/>
  <c r="AT7" i="5"/>
  <c r="BO10" i="5"/>
  <c r="R10" i="3" s="1"/>
  <c r="J21" i="3"/>
  <c r="BH21" i="5"/>
  <c r="K21" i="3" s="1"/>
  <c r="AZ21" i="5"/>
  <c r="C21" i="3" s="1"/>
  <c r="B21" i="3"/>
  <c r="E26" i="2"/>
  <c r="L21" i="3"/>
  <c r="BJ21" i="5"/>
  <c r="M21" i="3" s="1"/>
  <c r="BO5" i="5"/>
  <c r="E11" i="2"/>
  <c r="E32" i="2"/>
  <c r="BO14" i="5"/>
  <c r="R14" i="3" s="1"/>
  <c r="BO6" i="5"/>
  <c r="R6" i="3" s="1"/>
  <c r="BO15" i="5"/>
  <c r="R15" i="3" s="1"/>
  <c r="BF21" i="5"/>
  <c r="I21" i="3" s="1"/>
  <c r="H21" i="3"/>
  <c r="BO19" i="5"/>
  <c r="R19" i="3" s="1"/>
  <c r="E30" i="2"/>
  <c r="BD21" i="5"/>
  <c r="G21" i="3" s="1"/>
  <c r="F21" i="3"/>
  <c r="BB21" i="5"/>
  <c r="E21" i="3" s="1"/>
  <c r="D21" i="3"/>
  <c r="BO16" i="5"/>
  <c r="R16" i="3" s="1"/>
  <c r="BO11" i="5"/>
  <c r="R11" i="3" s="1"/>
  <c r="BO13" i="5"/>
  <c r="R13" i="3" s="1"/>
  <c r="BO12" i="5"/>
  <c r="R12" i="3" s="1"/>
  <c r="E28" i="2"/>
  <c r="BO9" i="5"/>
  <c r="R9" i="3" s="1"/>
  <c r="E38" i="2" l="1"/>
  <c r="E37" i="2"/>
  <c r="D23" i="2"/>
  <c r="E23" i="2" s="1"/>
  <c r="E10" i="2"/>
  <c r="D22" i="2"/>
  <c r="E22" i="2" s="1"/>
  <c r="BX33" i="5"/>
  <c r="BX36" i="5"/>
  <c r="BX30" i="5"/>
  <c r="R5" i="3"/>
  <c r="BO21" i="5"/>
  <c r="R21" i="3" s="1"/>
</calcChain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Ndërro klasën dhe shkruaj emrin e kujdestarit të klasës</t>
        </r>
        <r>
          <rPr>
            <sz val="8"/>
            <color indexed="81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Ndërro:</t>
        </r>
        <r>
          <rPr>
            <b/>
            <sz val="8"/>
            <color indexed="81"/>
            <rFont val="Tahoma"/>
            <family val="2"/>
          </rPr>
          <t>gjysëmvjetorin dhe vitin shkollor</t>
        </r>
        <r>
          <rPr>
            <b/>
            <sz val="8"/>
            <color indexed="81"/>
            <rFont val="Tahoma"/>
            <family val="2"/>
          </rPr>
          <t xml:space="preserve"> (në shiritin e formulave)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Shëno: lëndët sipas ditarit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Shëno: notat nga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deri në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Për të pa notuarit shëno: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0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8"/>
            <color indexed="81"/>
            <rFont val="Tahoma"/>
            <family val="2"/>
          </rPr>
          <t xml:space="preserve">Shëno mungesat
</t>
        </r>
      </text>
    </comment>
  </commentList>
</comments>
</file>

<file path=xl/comments2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8"/>
            <color indexed="81"/>
            <rFont val="Tahoma"/>
            <family val="2"/>
          </rPr>
          <t>Ndërro:gjysëmvjetorin dhe vitin shkollor</t>
        </r>
        <r>
          <rPr>
            <b/>
            <sz val="8"/>
            <color indexed="81"/>
            <rFont val="Tahoma"/>
            <family val="2"/>
          </rPr>
          <t xml:space="preserve"> (në shiritin e formulave)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<sst xmlns="http://schemas.openxmlformats.org/spreadsheetml/2006/main" count="3367" uniqueCount="229">
  <si>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</si>
  <si>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</si>
  <si>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</si>
  <si>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</si>
  <si>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</si>
  <si>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</si>
  <si>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</si>
  <si>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</si>
  <si>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</si>
  <si>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</si>
  <si>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</si>
  <si>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</si>
  <si>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</si>
  <si>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</si>
  <si>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</si>
  <si>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</si>
  <si>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</si>
  <si>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</si>
  <si>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</si>
  <si>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</si>
  <si>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</si>
  <si>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</si>
  <si>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</si>
  <si>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</si>
  <si>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</si>
  <si>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</si>
  <si>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</si>
  <si>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</si>
  <si>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</si>
  <si>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</si>
  <si>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</si>
  <si>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</si>
  <si>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</si>
  <si>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</si>
  <si>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</si>
  <si>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</si>
  <si>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</si>
  <si>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</si>
  <si>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</si>
  <si>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</si>
  <si>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</si>
  <si>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</si>
  <si>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</si>
  <si>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</si>
  <si>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</si>
  <si>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</si>
  <si>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</si>
  <si>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</si>
  <si>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</si>
  <si>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</si>
  <si>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</si>
  <si>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</si>
  <si>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</si>
  <si>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</si>
  <si>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</si>
  <si>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</si>
  <si>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</si>
  <si>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</si>
  <si>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</si>
  <si>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</si>
  <si>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</si>
  <si>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</si>
  <si>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</si>
  <si>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</si>
  <si>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</si>
  <si>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</si>
  <si>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</si>
  <si>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</si>
  <si>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</si>
  <si>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</si>
  <si>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</si>
  <si>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</si>
  <si>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</si>
  <si>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</si>
  <si>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</si>
  <si>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</si>
  <si>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</si>
  <si>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</si>
  <si>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</si>
  <si>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</si>
  <si>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</si>
  <si>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</si>
  <si>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</si>
  <si>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</si>
  <si>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</si>
  <si>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</si>
  <si>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</si>
  <si>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</si>
  <si>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</si>
  <si>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</si>
  <si>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</si>
  <si>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</si>
  <si>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</si>
  <si>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</si>
  <si>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</si>
  <si>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</si>
  <si>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</si>
  <si>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</si>
  <si>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</si>
  <si>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</si>
  <si>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</si>
  <si>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</si>
  <si>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</si>
  <si>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</si>
  <si>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</si>
  <si>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</si>
  <si>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</si>
  <si>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</si>
  <si>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</si>
  <si>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</si>
  <si>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</si>
  <si>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</si>
  <si>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</si>
  <si>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</si>
  <si>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</si>
  <si>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</si>
  <si>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</si>
  <si>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</si>
  <si>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</si>
  <si>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</si>
  <si>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</si>
  <si>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</si>
  <si>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</si>
  <si>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</si>
  <si>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</si>
  <si>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</si>
  <si>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</si>
  <si>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</si>
  <si>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</si>
  <si>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</si>
  <si>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</si>
  <si>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</si>
  <si>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</si>
  <si>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</si>
  <si>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</si>
  <si>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</si>
  <si>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</si>
  <si>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</si>
  <si>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</si>
  <si>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</si>
  <si>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</si>
  <si>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</si>
  <si>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</si>
  <si>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</si>
  <si>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</si>
  <si>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</si>
  <si>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</si>
  <si>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</si>
  <si>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</si>
  <si>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</si>
  <si>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</si>
  <si>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</si>
  <si>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</si>
  <si>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</si>
  <si>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</si>
  <si>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</si>
  <si>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</si>
  <si>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</si>
  <si>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</si>
  <si>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</si>
  <si>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Histori</t>
  </si>
  <si>
    <t>Gjeografi</t>
  </si>
  <si>
    <t>Matematikë</t>
  </si>
  <si>
    <t>Biologji</t>
  </si>
  <si>
    <t>Fizikë</t>
  </si>
  <si>
    <t>Kimi</t>
  </si>
  <si>
    <t>Edukatë qytetare</t>
  </si>
  <si>
    <t>Edukatë muzikore</t>
  </si>
  <si>
    <t>Edukatë figurative</t>
  </si>
  <si>
    <t>Teknologji</t>
  </si>
  <si>
    <t>Edukatë fizike</t>
  </si>
  <si>
    <t>SH F M U"Shkëndija " Suharekë</t>
  </si>
  <si>
    <t>Feriz</t>
  </si>
  <si>
    <t>Reshat</t>
  </si>
  <si>
    <t>Mehdi</t>
  </si>
  <si>
    <t>Bardhyl</t>
  </si>
  <si>
    <t>Hamdi</t>
  </si>
  <si>
    <t>Veli</t>
  </si>
  <si>
    <t>Halit</t>
  </si>
  <si>
    <t>Lulzim</t>
  </si>
  <si>
    <t>Kadri</t>
  </si>
  <si>
    <t>Naser</t>
  </si>
  <si>
    <t>Nexhat</t>
  </si>
  <si>
    <t>Sefer</t>
  </si>
  <si>
    <t>Selami</t>
  </si>
  <si>
    <t>Halil</t>
  </si>
  <si>
    <t>Imer</t>
  </si>
  <si>
    <t>Agim</t>
  </si>
  <si>
    <t>Hasan</t>
  </si>
  <si>
    <t>Nazim</t>
  </si>
  <si>
    <t>Azem</t>
  </si>
  <si>
    <t>Daut</t>
  </si>
  <si>
    <t>14.01.2001</t>
  </si>
  <si>
    <t>Prizren</t>
  </si>
  <si>
    <t>Gëzim</t>
  </si>
  <si>
    <t>VIII</t>
  </si>
  <si>
    <t>2014/2015</t>
  </si>
  <si>
    <t>Klasa e tetë</t>
  </si>
  <si>
    <t>Altin Kelmendi</t>
  </si>
  <si>
    <t>Albin Kelmendi</t>
  </si>
  <si>
    <t>Altin Gashi</t>
  </si>
  <si>
    <t>Arlind Elshani</t>
  </si>
  <si>
    <t>Andi Lumi</t>
  </si>
  <si>
    <t>Arta Sylaj</t>
  </si>
  <si>
    <t>Agnesa Kokollari</t>
  </si>
  <si>
    <t>Bledion Elshani</t>
  </si>
  <si>
    <t>Bleron Gashi</t>
  </si>
  <si>
    <t>Bardhyl Elshani</t>
  </si>
  <si>
    <t>Defrim Tutaj</t>
  </si>
  <si>
    <t>Drilon Bytyqi</t>
  </si>
  <si>
    <t>Erisa Gashi</t>
  </si>
  <si>
    <t xml:space="preserve">Elsa Berisha </t>
  </si>
  <si>
    <t xml:space="preserve">Erion Morina </t>
  </si>
  <si>
    <t>Ermal Aliaj</t>
  </si>
  <si>
    <t>Edi Kryeziu</t>
  </si>
  <si>
    <t>Fjolla Elshani</t>
  </si>
  <si>
    <t>Gentian Kabashi</t>
  </si>
  <si>
    <t>Kaltrina Kelmendi</t>
  </si>
  <si>
    <t>Lumni Deliaj</t>
  </si>
  <si>
    <t>Rosela Berisha</t>
  </si>
  <si>
    <t>Shpejtim Kryeziu</t>
  </si>
  <si>
    <t>Vigan Reshani</t>
  </si>
  <si>
    <t>Florita Bytyqi</t>
  </si>
  <si>
    <t>Mz. Ekologjia dhe mjedisi</t>
  </si>
  <si>
    <t>Mz. Anglisht</t>
  </si>
  <si>
    <t xml:space="preserve"> KlasaVI-2, Kujd.kl.Xhevrije Gashi</t>
  </si>
  <si>
    <r>
      <t xml:space="preserve">Suksesi </t>
    </r>
    <r>
      <rPr>
        <b/>
        <sz val="12"/>
        <rFont val="Arial"/>
        <family val="2"/>
      </rPr>
      <t>i nx. në kl VI -2  në gjysëmvjetorin e II-rë,vitit shkollor 2014/2015</t>
    </r>
  </si>
  <si>
    <t>Gongje Luzhnica</t>
  </si>
  <si>
    <t>Nurije Gollopeni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</si>
</sst>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8"/>
      <color indexed="81"/>
      <name val="Tahoma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6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textRotation="75"/>
    </xf>
    <xf numFmtId="0" fontId="2" fillId="2" borderId="3" xfId="0" applyFont="1" applyFill="1" applyBorder="1" applyAlignment="1">
      <alignment textRotation="75"/>
    </xf>
    <xf numFmtId="0" fontId="2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3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1" fillId="2" borderId="2" xfId="0" applyFont="1" applyFill="1" applyBorder="1"/>
    <xf numFmtId="0" fontId="11" fillId="3" borderId="2" xfId="0" applyFont="1" applyFill="1" applyBorder="1"/>
    <xf numFmtId="0" fontId="2" fillId="4" borderId="16" xfId="0" applyFont="1" applyFill="1" applyBorder="1" applyAlignment="1" applyProtection="1">
      <alignment textRotation="80"/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8" fillId="2" borderId="17" xfId="0" applyFont="1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18" xfId="0" applyFont="1" applyFill="1" applyBorder="1" applyAlignment="1" applyProtection="1">
      <alignment textRotation="80"/>
      <protection locked="0"/>
    </xf>
    <xf numFmtId="0" fontId="0" fillId="2" borderId="0" xfId="0" applyFill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Protection="1"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18" fillId="6" borderId="28" xfId="0" applyFont="1" applyFill="1" applyBorder="1" applyAlignment="1" applyProtection="1">
      <alignment horizontal="center" vertical="center"/>
      <protection hidden="1"/>
    </xf>
    <xf numFmtId="0" fontId="3" fillId="7" borderId="29" xfId="0" applyFont="1" applyFill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8" fillId="5" borderId="2" xfId="0" applyFont="1" applyFill="1" applyBorder="1" applyProtection="1">
      <protection hidden="1"/>
    </xf>
    <xf numFmtId="0" fontId="2" fillId="2" borderId="1" xfId="0" applyFont="1" applyFill="1" applyBorder="1" applyProtection="1">
      <protection locked="0" hidden="1"/>
    </xf>
    <xf numFmtId="0" fontId="3" fillId="3" borderId="2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7" fillId="8" borderId="2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9" borderId="19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8" fillId="0" borderId="2" xfId="0" applyFont="1" applyBorder="1" applyProtection="1"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2" borderId="30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3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5" borderId="19" xfId="0" applyFont="1" applyFill="1" applyBorder="1" applyAlignment="1" applyProtection="1">
      <alignment horizontal="center" vertical="center" textRotation="86" shrinkToFit="1"/>
      <protection hidden="1"/>
    </xf>
    <xf numFmtId="0" fontId="2" fillId="9" borderId="25" xfId="0" applyFont="1" applyFill="1" applyBorder="1" applyAlignment="1" applyProtection="1">
      <alignment horizontal="center" vertical="center" textRotation="86" shrinkToFit="1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textRotation="80"/>
      <protection hidden="1"/>
    </xf>
    <xf numFmtId="0" fontId="17" fillId="6" borderId="28" xfId="0" applyFont="1" applyFill="1" applyBorder="1" applyAlignment="1" applyProtection="1">
      <alignment textRotation="80"/>
      <protection hidden="1"/>
    </xf>
    <xf numFmtId="0" fontId="2" fillId="7" borderId="29" xfId="0" applyFont="1" applyFill="1" applyBorder="1" applyAlignment="1" applyProtection="1">
      <alignment textRotation="80"/>
      <protection hidden="1"/>
    </xf>
    <xf numFmtId="0" fontId="2" fillId="3" borderId="29" xfId="0" applyFont="1" applyFill="1" applyBorder="1" applyAlignment="1" applyProtection="1">
      <alignment horizontal="center" vertical="center" textRotation="80" wrapText="1"/>
      <protection hidden="1"/>
    </xf>
    <xf numFmtId="0" fontId="8" fillId="0" borderId="2" xfId="0" applyFont="1" applyBorder="1" applyAlignment="1" applyProtection="1">
      <alignment horizontal="center" shrinkToFi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1" fillId="0" borderId="0" xfId="0" applyFont="1" applyBorder="1" applyAlignment="1"/>
    <xf numFmtId="0" fontId="0" fillId="0" borderId="0" xfId="0" applyBorder="1" applyAlignment="1">
      <alignment shrinkToFit="1"/>
    </xf>
    <xf numFmtId="0" fontId="0" fillId="0" borderId="0" xfId="0" applyFill="1" applyBorder="1" applyAlignment="1"/>
    <xf numFmtId="0" fontId="2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8" fillId="0" borderId="8" xfId="0" applyFont="1" applyBorder="1" applyProtection="1"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shrinkToFit="1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shrinkToFit="1"/>
    </xf>
    <xf numFmtId="0" fontId="0" fillId="2" borderId="28" xfId="0" applyFill="1" applyBorder="1"/>
    <xf numFmtId="0" fontId="11" fillId="2" borderId="28" xfId="0" applyFont="1" applyFill="1" applyBorder="1" applyAlignment="1" applyProtection="1">
      <alignment vertical="top" wrapText="1"/>
      <protection locked="0"/>
    </xf>
    <xf numFmtId="0" fontId="3" fillId="2" borderId="32" xfId="0" applyFont="1" applyFill="1" applyBorder="1"/>
    <xf numFmtId="0" fontId="3" fillId="2" borderId="33" xfId="0" applyFont="1" applyFill="1" applyBorder="1"/>
    <xf numFmtId="0" fontId="5" fillId="3" borderId="28" xfId="0" applyFont="1" applyFill="1" applyBorder="1" applyProtection="1">
      <protection hidden="1"/>
    </xf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0" fontId="2" fillId="2" borderId="3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28" xfId="0" applyFont="1" applyFill="1" applyBorder="1" applyAlignment="1">
      <alignment textRotation="90"/>
    </xf>
    <xf numFmtId="0" fontId="4" fillId="2" borderId="28" xfId="0" applyFont="1" applyFill="1" applyBorder="1" applyAlignment="1">
      <alignment horizontal="center" vertic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Fill="1" applyBorder="1" applyProtection="1">
      <protection locked="0"/>
    </xf>
    <xf numFmtId="0" fontId="11" fillId="0" borderId="34" xfId="0" applyFont="1" applyFill="1" applyBorder="1" applyProtection="1">
      <protection locked="0"/>
    </xf>
    <xf numFmtId="0" fontId="11" fillId="0" borderId="36" xfId="0" applyFont="1" applyFill="1" applyBorder="1" applyProtection="1">
      <protection locked="0"/>
    </xf>
    <xf numFmtId="0" fontId="11" fillId="0" borderId="35" xfId="0" applyFont="1" applyFill="1" applyBorder="1" applyProtection="1">
      <protection locked="0"/>
    </xf>
    <xf numFmtId="0" fontId="0" fillId="0" borderId="0" xfId="0" applyBorder="1"/>
    <xf numFmtId="0" fontId="0" fillId="0" borderId="37" xfId="0" applyBorder="1" applyAlignment="1"/>
    <xf numFmtId="0" fontId="0" fillId="0" borderId="38" xfId="0" applyBorder="1" applyAlignment="1"/>
    <xf numFmtId="0" fontId="14" fillId="0" borderId="38" xfId="0" applyFont="1" applyBorder="1" applyAlignment="1">
      <alignment horizontal="left"/>
    </xf>
    <xf numFmtId="0" fontId="0" fillId="0" borderId="12" xfId="0" applyBorder="1" applyAlignment="1"/>
    <xf numFmtId="0" fontId="21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0" fillId="0" borderId="41" xfId="0" applyBorder="1"/>
    <xf numFmtId="0" fontId="0" fillId="0" borderId="12" xfId="0" applyBorder="1"/>
    <xf numFmtId="0" fontId="2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13" xfId="0" applyBorder="1"/>
    <xf numFmtId="0" fontId="22" fillId="0" borderId="0" xfId="0" applyFont="1" applyBorder="1" applyAlignment="1" applyProtection="1">
      <alignment horizontal="center"/>
      <protection hidden="1"/>
    </xf>
    <xf numFmtId="0" fontId="8" fillId="0" borderId="42" xfId="0" applyFont="1" applyBorder="1" applyAlignment="1">
      <alignment horizontal="right"/>
    </xf>
    <xf numFmtId="0" fontId="8" fillId="0" borderId="43" xfId="0" applyFont="1" applyBorder="1" applyAlignment="1" applyProtection="1">
      <alignment horizontal="center" vertical="center" shrinkToFit="1"/>
      <protection hidden="1"/>
    </xf>
    <xf numFmtId="0" fontId="8" fillId="0" borderId="21" xfId="0" applyFont="1" applyFill="1" applyBorder="1" applyAlignment="1" applyProtection="1">
      <alignment shrinkToFit="1"/>
      <protection hidden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33" xfId="0" applyBorder="1" applyProtection="1">
      <protection hidden="1"/>
    </xf>
    <xf numFmtId="0" fontId="8" fillId="0" borderId="2" xfId="0" applyFont="1" applyBorder="1" applyAlignment="1" applyProtection="1">
      <alignment horizontal="right"/>
      <protection hidden="1"/>
    </xf>
    <xf numFmtId="0" fontId="8" fillId="0" borderId="2" xfId="0" applyFont="1" applyBorder="1" applyAlignment="1" applyProtection="1">
      <alignment horizontal="right"/>
      <protection locked="0"/>
    </xf>
    <xf numFmtId="2" fontId="8" fillId="0" borderId="8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 wrapText="1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0" fillId="0" borderId="34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2" fillId="0" borderId="0" xfId="0" applyFont="1" applyBorder="1" applyProtection="1">
      <protection locked="0"/>
    </xf>
    <xf numFmtId="0" fontId="0" fillId="3" borderId="29" xfId="0" applyFill="1" applyBorder="1" applyAlignment="1" applyProtection="1">
      <alignment horizontal="right" vertical="center"/>
      <protection hidden="1"/>
    </xf>
    <xf numFmtId="0" fontId="0" fillId="0" borderId="2" xfId="0" applyBorder="1"/>
    <xf numFmtId="0" fontId="0" fillId="0" borderId="19" xfId="0" applyBorder="1"/>
    <xf numFmtId="0" fontId="2" fillId="0" borderId="59" xfId="0" applyFont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42" xfId="0" applyFont="1" applyBorder="1" applyAlignment="1" applyProtection="1">
      <alignment horizontal="center" vertical="center" shrinkToFit="1"/>
      <protection hidden="1"/>
    </xf>
    <xf numFmtId="0" fontId="8" fillId="0" borderId="42" xfId="0" applyFont="1" applyBorder="1" applyAlignment="1" applyProtection="1">
      <alignment vertical="center" shrinkToFit="1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 textRotation="90"/>
      <protection hidden="1"/>
    </xf>
    <xf numFmtId="0" fontId="0" fillId="0" borderId="2" xfId="0" applyBorder="1" applyAlignment="1" applyProtection="1">
      <alignment horizontal="center" textRotation="90" wrapText="1"/>
      <protection hidden="1"/>
    </xf>
    <xf numFmtId="0" fontId="2" fillId="0" borderId="2" xfId="0" applyFont="1" applyBorder="1" applyAlignment="1" applyProtection="1">
      <alignment horizontal="center" textRotation="90" wrapText="1"/>
      <protection hidden="1"/>
    </xf>
    <xf numFmtId="0" fontId="2" fillId="4" borderId="18" xfId="0" applyFont="1" applyFill="1" applyBorder="1" applyAlignment="1" applyProtection="1">
      <alignment textRotation="80"/>
      <protection hidden="1"/>
    </xf>
    <xf numFmtId="0" fontId="2" fillId="4" borderId="16" xfId="0" applyFont="1" applyFill="1" applyBorder="1" applyAlignment="1" applyProtection="1">
      <alignment textRotation="80"/>
      <protection hidden="1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61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164" fontId="2" fillId="3" borderId="2" xfId="0" applyNumberFormat="1" applyFont="1" applyFill="1" applyBorder="1" applyAlignment="1" applyProtection="1">
      <alignment horizontal="center" vertical="center"/>
      <protection hidden="1"/>
    </xf>
    <xf numFmtId="10" fontId="2" fillId="3" borderId="2" xfId="0" applyNumberFormat="1" applyFont="1" applyFill="1" applyBorder="1" applyAlignment="1" applyProtection="1">
      <alignment horizontal="center" vertical="center"/>
      <protection hidden="1"/>
    </xf>
    <xf numFmtId="164" fontId="2" fillId="9" borderId="20" xfId="0" applyNumberFormat="1" applyFont="1" applyFill="1" applyBorder="1" applyAlignment="1" applyProtection="1">
      <alignment horizontal="center" vertical="center"/>
      <protection hidden="1"/>
    </xf>
    <xf numFmtId="10" fontId="2" fillId="9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59" xfId="0" applyBorder="1" applyProtection="1">
      <protection hidden="1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2" fillId="0" borderId="39" xfId="0" applyFont="1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1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3" fillId="2" borderId="2" xfId="0" applyFont="1" applyFill="1" applyBorder="1" applyAlignment="1" applyProtection="1">
      <alignment horizontal="right" shrinkToFi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 applyProtection="1">
      <alignment vertical="center" shrinkToFit="1"/>
      <protection hidden="1"/>
    </xf>
    <xf numFmtId="0" fontId="8" fillId="0" borderId="40" xfId="0" applyFont="1" applyBorder="1" applyProtection="1">
      <protection hidden="1"/>
    </xf>
    <xf numFmtId="0" fontId="8" fillId="0" borderId="62" xfId="0" applyFont="1" applyFill="1" applyBorder="1" applyAlignment="1" applyProtection="1">
      <alignment shrinkToFit="1"/>
      <protection hidden="1"/>
    </xf>
    <xf numFmtId="0" fontId="0" fillId="0" borderId="63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0" fillId="0" borderId="57" xfId="0" applyBorder="1" applyProtection="1">
      <protection hidden="1"/>
    </xf>
    <xf numFmtId="0" fontId="2" fillId="0" borderId="21" xfId="0" applyFont="1" applyBorder="1" applyAlignment="1" applyProtection="1">
      <alignment horizontal="center" textRotation="90" wrapText="1"/>
      <protection hidden="1"/>
    </xf>
    <xf numFmtId="0" fontId="2" fillId="0" borderId="21" xfId="0" applyFont="1" applyBorder="1" applyProtection="1">
      <protection hidden="1"/>
    </xf>
    <xf numFmtId="0" fontId="2" fillId="0" borderId="21" xfId="0" applyFont="1" applyBorder="1" applyAlignment="1" applyProtection="1">
      <alignment wrapText="1"/>
      <protection hidden="1"/>
    </xf>
    <xf numFmtId="0" fontId="3" fillId="0" borderId="21" xfId="0" applyFont="1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center" textRotation="90"/>
      <protection hidden="1"/>
    </xf>
    <xf numFmtId="0" fontId="0" fillId="0" borderId="21" xfId="0" applyBorder="1" applyAlignment="1" applyProtection="1">
      <alignment horizontal="center" vertical="center" textRotation="90" wrapText="1"/>
      <protection hidden="1"/>
    </xf>
    <xf numFmtId="0" fontId="11" fillId="0" borderId="46" xfId="0" applyFont="1" applyBorder="1" applyProtection="1">
      <protection locked="0"/>
    </xf>
    <xf numFmtId="0" fontId="11" fillId="0" borderId="46" xfId="0" applyFont="1" applyFill="1" applyBorder="1" applyAlignment="1" applyProtection="1">
      <alignment shrinkToFit="1"/>
      <protection locked="0"/>
    </xf>
    <xf numFmtId="0" fontId="11" fillId="0" borderId="46" xfId="0" applyFont="1" applyFill="1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Border="1" applyProtection="1">
      <protection locked="0"/>
    </xf>
    <xf numFmtId="0" fontId="3" fillId="2" borderId="46" xfId="0" applyFon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11" fillId="0" borderId="1" xfId="0" applyFont="1" applyFill="1" applyBorder="1" applyAlignment="1" applyProtection="1">
      <alignment shrinkToFit="1"/>
      <protection locked="0"/>
    </xf>
    <xf numFmtId="0" fontId="11" fillId="0" borderId="2" xfId="0" applyFont="1" applyBorder="1" applyProtection="1">
      <protection locked="0"/>
    </xf>
    <xf numFmtId="0" fontId="11" fillId="0" borderId="2" xfId="0" applyFont="1" applyFill="1" applyBorder="1" applyAlignment="1" applyProtection="1">
      <alignment shrinkToFit="1"/>
      <protection locked="0"/>
    </xf>
    <xf numFmtId="0" fontId="11" fillId="0" borderId="2" xfId="0" applyFont="1" applyFill="1" applyBorder="1" applyProtection="1">
      <protection locked="0"/>
    </xf>
    <xf numFmtId="0" fontId="11" fillId="0" borderId="2" xfId="0" applyFont="1" applyBorder="1" applyAlignment="1" applyProtection="1">
      <alignment shrinkToFit="1"/>
      <protection locked="0"/>
    </xf>
    <xf numFmtId="0" fontId="11" fillId="0" borderId="1" xfId="0" applyFont="1" applyBorder="1" applyAlignment="1" applyProtection="1">
      <alignment shrinkToFit="1"/>
      <protection locked="0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21" fillId="0" borderId="8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Fill="1" applyBorder="1" applyAlignment="1" applyProtection="1">
      <alignment shrinkToFit="1"/>
      <protection hidden="1"/>
    </xf>
    <xf numFmtId="0" fontId="0" fillId="0" borderId="55" xfId="0" applyBorder="1" applyProtection="1">
      <protection hidden="1"/>
    </xf>
    <xf numFmtId="0" fontId="0" fillId="0" borderId="14" xfId="0" applyBorder="1"/>
    <xf numFmtId="0" fontId="0" fillId="0" borderId="15" xfId="0" applyBorder="1"/>
    <xf numFmtId="0" fontId="2" fillId="2" borderId="66" xfId="0" applyFont="1" applyFill="1" applyBorder="1" applyProtection="1">
      <protection hidden="1"/>
    </xf>
    <xf numFmtId="0" fontId="2" fillId="2" borderId="67" xfId="0" applyFont="1" applyFill="1" applyBorder="1" applyProtection="1">
      <protection hidden="1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Protection="1">
      <protection locked="0"/>
    </xf>
    <xf numFmtId="0" fontId="3" fillId="2" borderId="53" xfId="0" applyFont="1" applyFill="1" applyBorder="1" applyProtection="1">
      <protection locked="0"/>
    </xf>
    <xf numFmtId="0" fontId="2" fillId="2" borderId="68" xfId="0" applyFont="1" applyFill="1" applyBorder="1" applyProtection="1">
      <protection locked="0"/>
    </xf>
    <xf numFmtId="0" fontId="2" fillId="2" borderId="69" xfId="0" applyFont="1" applyFill="1" applyBorder="1" applyProtection="1">
      <protection locked="0"/>
    </xf>
    <xf numFmtId="0" fontId="0" fillId="3" borderId="34" xfId="0" applyFill="1" applyBorder="1"/>
    <xf numFmtId="0" fontId="0" fillId="9" borderId="34" xfId="0" applyFill="1" applyBorder="1"/>
    <xf numFmtId="0" fontId="0" fillId="0" borderId="65" xfId="0" applyBorder="1" applyProtection="1">
      <protection hidden="1"/>
    </xf>
    <xf numFmtId="0" fontId="1" fillId="0" borderId="34" xfId="0" applyFont="1" applyBorder="1" applyProtection="1">
      <protection locked="0"/>
    </xf>
    <xf numFmtId="0" fontId="26" fillId="0" borderId="34" xfId="0" applyFont="1" applyBorder="1" applyProtection="1">
      <protection locked="0"/>
    </xf>
    <xf numFmtId="0" fontId="0" fillId="0" borderId="70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4" fillId="2" borderId="81" xfId="0" applyFont="1" applyFill="1" applyBorder="1" applyAlignment="1" applyProtection="1">
      <alignment horizontal="center" vertical="center"/>
      <protection locked="0"/>
    </xf>
    <xf numFmtId="0" fontId="4" fillId="2" borderId="82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79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75" xfId="0" applyFont="1" applyFill="1" applyBorder="1" applyAlignment="1" applyProtection="1">
      <alignment horizontal="center"/>
      <protection hidden="1"/>
    </xf>
    <xf numFmtId="0" fontId="3" fillId="2" borderId="8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80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2" fillId="9" borderId="76" xfId="0" applyFont="1" applyFill="1" applyBorder="1" applyAlignment="1" applyProtection="1">
      <alignment horizontal="center"/>
      <protection hidden="1"/>
    </xf>
    <xf numFmtId="0" fontId="2" fillId="9" borderId="77" xfId="0" applyFont="1" applyFill="1" applyBorder="1" applyAlignment="1" applyProtection="1">
      <alignment horizontal="center"/>
      <protection hidden="1"/>
    </xf>
    <xf numFmtId="0" fontId="2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5" borderId="81" xfId="0" applyFont="1" applyFill="1" applyBorder="1" applyAlignment="1" applyProtection="1">
      <alignment horizontal="center"/>
      <protection hidden="1"/>
    </xf>
    <xf numFmtId="0" fontId="2" fillId="5" borderId="82" xfId="0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2" fillId="3" borderId="78" xfId="0" applyFont="1" applyFill="1" applyBorder="1" applyAlignment="1" applyProtection="1">
      <alignment horizontal="center"/>
      <protection hidden="1"/>
    </xf>
    <xf numFmtId="0" fontId="7" fillId="2" borderId="79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textRotation="90"/>
      <protection hidden="1"/>
    </xf>
    <xf numFmtId="0" fontId="2" fillId="0" borderId="33" xfId="0" applyFont="1" applyBorder="1" applyAlignment="1" applyProtection="1">
      <alignment horizontal="center" vertical="center" textRotation="90"/>
      <protection hidden="1"/>
    </xf>
    <xf numFmtId="0" fontId="2" fillId="0" borderId="19" xfId="0" applyFont="1" applyBorder="1" applyAlignment="1" applyProtection="1">
      <alignment horizontal="center" vertical="center" textRotation="90"/>
      <protection hidden="1"/>
    </xf>
    <xf numFmtId="0" fontId="2" fillId="0" borderId="81" xfId="0" applyFont="1" applyBorder="1" applyAlignment="1" applyProtection="1">
      <alignment horizontal="center" vertical="center" shrinkToFit="1"/>
      <protection hidden="1"/>
    </xf>
    <xf numFmtId="0" fontId="2" fillId="0" borderId="82" xfId="0" applyFont="1" applyBorder="1" applyAlignment="1" applyProtection="1">
      <alignment horizontal="center" vertical="center" shrinkToFit="1"/>
      <protection hidden="1"/>
    </xf>
    <xf numFmtId="0" fontId="2" fillId="0" borderId="89" xfId="0" applyFont="1" applyBorder="1" applyAlignment="1" applyProtection="1">
      <alignment horizontal="center" vertical="center" shrinkToFit="1"/>
      <protection hidden="1"/>
    </xf>
    <xf numFmtId="0" fontId="2" fillId="0" borderId="73" xfId="0" applyFont="1" applyBorder="1" applyAlignment="1" applyProtection="1">
      <alignment horizontal="center" vertical="center" shrinkToFit="1"/>
      <protection hidden="1"/>
    </xf>
    <xf numFmtId="0" fontId="2" fillId="0" borderId="90" xfId="0" applyFont="1" applyBorder="1" applyAlignment="1" applyProtection="1">
      <alignment horizontal="center" vertical="center" shrinkToFit="1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25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 textRotation="90"/>
      <protection hidden="1"/>
    </xf>
    <xf numFmtId="0" fontId="4" fillId="0" borderId="83" xfId="0" applyFont="1" applyBorder="1" applyAlignment="1" applyProtection="1">
      <alignment horizontal="center" vertical="center" textRotation="90"/>
      <protection hidden="1"/>
    </xf>
    <xf numFmtId="0" fontId="4" fillId="0" borderId="78" xfId="0" applyFont="1" applyBorder="1" applyAlignment="1" applyProtection="1">
      <alignment horizontal="center" vertical="center" textRotation="90"/>
      <protection hidden="1"/>
    </xf>
    <xf numFmtId="0" fontId="2" fillId="0" borderId="71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 wrapText="1"/>
      <protection hidden="1"/>
    </xf>
    <xf numFmtId="0" fontId="16" fillId="0" borderId="32" xfId="0" applyFont="1" applyBorder="1" applyProtection="1">
      <protection hidden="1"/>
    </xf>
    <xf numFmtId="0" fontId="16" fillId="0" borderId="30" xfId="0" applyFont="1" applyBorder="1" applyProtection="1"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2" fillId="0" borderId="71" xfId="0" applyFont="1" applyBorder="1" applyAlignment="1" applyProtection="1">
      <alignment horizontal="center" vertical="center" textRotation="90"/>
      <protection hidden="1"/>
    </xf>
    <xf numFmtId="0" fontId="2" fillId="3" borderId="59" xfId="0" applyFont="1" applyFill="1" applyBorder="1" applyAlignment="1" applyProtection="1">
      <alignment horizontal="center" vertical="center"/>
      <protection hidden="1"/>
    </xf>
    <xf numFmtId="0" fontId="2" fillId="3" borderId="72" xfId="0" applyFont="1" applyFill="1" applyBorder="1" applyAlignment="1" applyProtection="1">
      <alignment horizontal="center" vertical="center"/>
      <protection hidden="1"/>
    </xf>
    <xf numFmtId="0" fontId="2" fillId="2" borderId="45" xfId="0" applyFont="1" applyFill="1" applyBorder="1" applyAlignment="1" applyProtection="1">
      <alignment horizontal="center" vertical="center" shrinkToFit="1"/>
      <protection hidden="1"/>
    </xf>
    <xf numFmtId="0" fontId="2" fillId="2" borderId="88" xfId="0" applyFont="1" applyFill="1" applyBorder="1" applyAlignment="1" applyProtection="1">
      <alignment horizontal="center" vertical="center" shrinkToFit="1"/>
      <protection hidden="1"/>
    </xf>
    <xf numFmtId="0" fontId="0" fillId="2" borderId="59" xfId="0" applyFill="1" applyBorder="1" applyAlignment="1" applyProtection="1">
      <alignment horizontal="center"/>
      <protection hidden="1"/>
    </xf>
    <xf numFmtId="0" fontId="0" fillId="2" borderId="91" xfId="0" applyFill="1" applyBorder="1" applyAlignment="1" applyProtection="1">
      <alignment horizontal="center"/>
      <protection hidden="1"/>
    </xf>
    <xf numFmtId="0" fontId="0" fillId="2" borderId="72" xfId="0" applyFill="1" applyBorder="1" applyAlignment="1" applyProtection="1">
      <alignment horizontal="center"/>
      <protection hidden="1"/>
    </xf>
    <xf numFmtId="0" fontId="7" fillId="0" borderId="7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20" fillId="0" borderId="81" xfId="0" applyFont="1" applyBorder="1" applyAlignment="1" applyProtection="1">
      <alignment horizontal="center" vertical="center"/>
      <protection hidden="1"/>
    </xf>
    <xf numFmtId="0" fontId="20" fillId="0" borderId="82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9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87" xfId="0" applyFont="1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 shrinkToFit="1"/>
      <protection hidden="1"/>
    </xf>
    <xf numFmtId="0" fontId="2" fillId="0" borderId="94" xfId="0" applyFont="1" applyBorder="1" applyAlignment="1" applyProtection="1">
      <alignment horizontal="center" shrinkToFit="1"/>
      <protection hidden="1"/>
    </xf>
    <xf numFmtId="0" fontId="2" fillId="0" borderId="99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8" fillId="0" borderId="100" xfId="0" applyFont="1" applyBorder="1" applyAlignment="1" applyProtection="1">
      <alignment horizontal="center" shrinkToFit="1"/>
      <protection locked="0"/>
    </xf>
    <xf numFmtId="0" fontId="8" fillId="0" borderId="93" xfId="0" applyFont="1" applyBorder="1" applyAlignment="1" applyProtection="1">
      <alignment horizontal="center" shrinkToFit="1"/>
      <protection locked="0"/>
    </xf>
    <xf numFmtId="0" fontId="8" fillId="0" borderId="96" xfId="0" applyFont="1" applyBorder="1" applyAlignment="1" applyProtection="1">
      <alignment horizontal="center" shrinkToFit="1"/>
      <protection locked="0"/>
    </xf>
    <xf numFmtId="0" fontId="8" fillId="0" borderId="64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8" fillId="0" borderId="100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8" fillId="0" borderId="98" xfId="0" applyFont="1" applyBorder="1" applyAlignment="1" applyProtection="1">
      <alignment horizontal="left"/>
      <protection hidden="1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2" xfId="0" applyBorder="1" applyAlignment="1">
      <alignment horizontal="center"/>
    </xf>
    <xf numFmtId="0" fontId="14" fillId="0" borderId="93" xfId="0" applyFont="1" applyBorder="1" applyAlignment="1" applyProtection="1">
      <alignment horizontal="left" vertical="center"/>
      <protection hidden="1"/>
    </xf>
    <xf numFmtId="0" fontId="14" fillId="0" borderId="96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102" xfId="0" applyFont="1" applyBorder="1" applyAlignment="1" applyProtection="1">
      <alignment horizontal="left"/>
      <protection hidden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0" fillId="0" borderId="104" xfId="0" applyBorder="1" applyAlignment="1" applyProtection="1">
      <alignment horizontal="center"/>
      <protection hidden="1"/>
    </xf>
    <xf numFmtId="0" fontId="14" fillId="0" borderId="90" xfId="0" applyFont="1" applyBorder="1" applyAlignment="1" applyProtection="1">
      <alignment horizontal="left" vertical="center"/>
      <protection hidden="1"/>
    </xf>
    <xf numFmtId="0" fontId="14" fillId="0" borderId="97" xfId="0" applyFont="1" applyBorder="1" applyAlignment="1" applyProtection="1">
      <alignment horizontal="left" vertical="center"/>
      <protection hidden="1"/>
    </xf>
    <xf numFmtId="0" fontId="2" fillId="0" borderId="103" xfId="0" applyFont="1" applyBorder="1" applyAlignment="1" applyProtection="1">
      <alignment horizontal="center" shrinkToFit="1"/>
      <protection hidden="1"/>
    </xf>
    <xf numFmtId="0" fontId="2" fillId="0" borderId="95" xfId="0" applyFont="1" applyBorder="1" applyAlignment="1" applyProtection="1">
      <alignment horizontal="center" shrinkToFit="1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8" fillId="0" borderId="100" xfId="0" applyFont="1" applyBorder="1" applyAlignment="1" applyProtection="1">
      <alignment horizontal="center" shrinkToFit="1"/>
      <protection hidden="1"/>
    </xf>
    <xf numFmtId="0" fontId="8" fillId="0" borderId="93" xfId="0" applyFont="1" applyBorder="1" applyAlignment="1" applyProtection="1">
      <alignment horizontal="center" shrinkToFit="1"/>
      <protection hidden="1"/>
    </xf>
    <xf numFmtId="0" fontId="8" fillId="0" borderId="96" xfId="0" applyFont="1" applyBorder="1" applyAlignment="1" applyProtection="1">
      <alignment horizontal="center" shrinkToFit="1"/>
      <protection hidden="1"/>
    </xf>
    <xf numFmtId="0" fontId="8" fillId="0" borderId="45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 shrinkToFit="1"/>
      <protection locked="0"/>
    </xf>
    <xf numFmtId="0" fontId="8" fillId="0" borderId="45" xfId="0" applyFont="1" applyBorder="1" applyAlignment="1" applyProtection="1">
      <alignment horizontal="center" shrinkToFit="1"/>
      <protection hidden="1"/>
    </xf>
    <xf numFmtId="0" fontId="8" fillId="0" borderId="20" xfId="0" applyFont="1" applyBorder="1" applyAlignment="1" applyProtection="1">
      <alignment horizontal="center" shrinkToFit="1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7" fillId="0" borderId="4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0" fillId="0" borderId="90" xfId="0" applyBorder="1"/>
    <xf numFmtId="0" fontId="0" fillId="0" borderId="24" xfId="0" applyBorder="1"/>
    <xf numFmtId="0" fontId="11" fillId="2" borderId="45" xfId="0" applyFont="1" applyFill="1" applyBorder="1" applyAlignment="1" applyProtection="1">
      <alignment horizontal="center"/>
      <protection locked="0"/>
    </xf>
    <xf numFmtId="0" fontId="11" fillId="2" borderId="88" xfId="0" applyFont="1" applyFill="1" applyBorder="1" applyAlignment="1" applyProtection="1">
      <alignment horizontal="center"/>
      <protection locked="0"/>
    </xf>
    <xf numFmtId="0" fontId="11" fillId="3" borderId="45" xfId="0" applyFont="1" applyFill="1" applyBorder="1" applyAlignment="1" applyProtection="1">
      <alignment horizontal="center"/>
      <protection locked="0"/>
    </xf>
    <xf numFmtId="0" fontId="11" fillId="3" borderId="88" xfId="0" applyFont="1" applyFill="1" applyBorder="1" applyAlignment="1" applyProtection="1">
      <alignment horizontal="center"/>
      <protection locked="0"/>
    </xf>
    <xf numFmtId="0" fontId="11" fillId="3" borderId="45" xfId="0" applyFont="1" applyFill="1" applyBorder="1" applyAlignment="1" applyProtection="1">
      <alignment horizontal="center"/>
      <protection hidden="1"/>
    </xf>
    <xf numFmtId="0" fontId="11" fillId="3" borderId="88" xfId="0" applyFont="1" applyFill="1" applyBorder="1" applyAlignment="1" applyProtection="1">
      <alignment horizontal="center"/>
      <protection hidden="1"/>
    </xf>
    <xf numFmtId="0" fontId="0" fillId="0" borderId="80" xfId="0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/>
      <protection locked="0"/>
    </xf>
    <xf numFmtId="0" fontId="0" fillId="2" borderId="59" xfId="0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0" fontId="8" fillId="2" borderId="2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0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 vertical="top" textRotation="90"/>
      <protection locked="0"/>
    </xf>
    <xf numFmtId="0" fontId="7" fillId="0" borderId="2" xfId="0" applyFont="1" applyBorder="1" applyAlignment="1" applyProtection="1">
      <alignment horizontal="center" vertical="top" textRotation="90"/>
      <protection locked="0"/>
    </xf>
    <xf numFmtId="0" fontId="7" fillId="0" borderId="8" xfId="0" applyFont="1" applyBorder="1" applyAlignment="1" applyProtection="1">
      <alignment horizontal="center" vertical="top" textRotation="90"/>
      <protection locked="0"/>
    </xf>
    <xf numFmtId="0" fontId="12" fillId="0" borderId="19" xfId="0" applyFont="1" applyBorder="1" applyAlignment="1" applyProtection="1">
      <alignment horizontal="center" vertical="top" textRotation="90"/>
      <protection locked="0"/>
    </xf>
    <xf numFmtId="0" fontId="12" fillId="0" borderId="2" xfId="0" applyFont="1" applyBorder="1" applyAlignment="1" applyProtection="1">
      <alignment horizontal="center" vertical="top" textRotation="90"/>
      <protection locked="0"/>
    </xf>
    <xf numFmtId="0" fontId="12" fillId="0" borderId="8" xfId="0" applyFont="1" applyBorder="1" applyAlignment="1" applyProtection="1">
      <alignment horizontal="center" vertical="top" textRotation="90"/>
      <protection locked="0"/>
    </xf>
    <xf numFmtId="0" fontId="7" fillId="0" borderId="19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3" fillId="2" borderId="81" xfId="0" applyFont="1" applyFill="1" applyBorder="1" applyAlignment="1" applyProtection="1">
      <alignment horizontal="center"/>
      <protection hidden="1"/>
    </xf>
    <xf numFmtId="0" fontId="3" fillId="2" borderId="82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Alignment="1" applyProtection="1">
      <alignment horizontal="center"/>
      <protection locked="0"/>
    </xf>
    <xf numFmtId="0" fontId="0" fillId="2" borderId="45" xfId="0" applyFill="1" applyBorder="1" applyAlignment="1">
      <alignment horizontal="center" shrinkToFit="1"/>
    </xf>
    <xf numFmtId="0" fontId="0" fillId="2" borderId="88" xfId="0" applyFill="1" applyBorder="1" applyAlignment="1">
      <alignment horizontal="center" shrinkToFi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7" fillId="2" borderId="81" xfId="0" applyFont="1" applyFill="1" applyBorder="1" applyAlignment="1" applyProtection="1">
      <alignment horizontal="center" vertical="center"/>
      <protection hidden="1"/>
    </xf>
    <xf numFmtId="0" fontId="7" fillId="2" borderId="82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92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87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0" borderId="46" xfId="0" applyFont="1" applyBorder="1" applyAlignment="1" applyProtection="1">
      <alignment horizontal="center" wrapText="1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8" fillId="0" borderId="46" xfId="0" applyFont="1" applyBorder="1" applyAlignment="1" applyProtection="1">
      <alignment horizontal="center" wrapText="1"/>
      <protection hidden="1"/>
    </xf>
    <xf numFmtId="0" fontId="8" fillId="0" borderId="5" xfId="0" applyFont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12" fillId="0" borderId="46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0" fontId="7" fillId="2" borderId="81" xfId="0" applyFont="1" applyFill="1" applyBorder="1" applyAlignment="1">
      <alignment horizontal="center" vertical="center" shrinkToFit="1"/>
    </xf>
    <xf numFmtId="0" fontId="7" fillId="2" borderId="82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73" xfId="0" applyFont="1" applyFill="1" applyBorder="1" applyAlignment="1">
      <alignment horizontal="center" vertical="center" shrinkToFit="1"/>
    </xf>
    <xf numFmtId="0" fontId="7" fillId="2" borderId="90" xfId="0" applyFont="1" applyFill="1" applyBorder="1" applyAlignment="1">
      <alignment horizontal="center" vertical="center" shrinkToFit="1"/>
    </xf>
    <xf numFmtId="0" fontId="7" fillId="2" borderId="110" xfId="0" applyFont="1" applyFill="1" applyBorder="1" applyAlignment="1">
      <alignment horizontal="center" vertical="center" shrinkToFit="1"/>
    </xf>
    <xf numFmtId="0" fontId="9" fillId="2" borderId="111" xfId="0" applyFont="1" applyFill="1" applyBorder="1" applyAlignment="1">
      <alignment horizontal="center" vertical="center" textRotation="90"/>
    </xf>
    <xf numFmtId="0" fontId="9" fillId="2" borderId="32" xfId="0" applyFont="1" applyFill="1" applyBorder="1" applyAlignment="1">
      <alignment horizontal="center" vertical="center" textRotation="90"/>
    </xf>
    <xf numFmtId="0" fontId="9" fillId="2" borderId="108" xfId="0" applyFont="1" applyFill="1" applyBorder="1" applyAlignment="1">
      <alignment horizontal="center" vertical="center" textRotation="90"/>
    </xf>
    <xf numFmtId="0" fontId="4" fillId="2" borderId="79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75" xfId="0" applyFont="1" applyFill="1" applyBorder="1" applyAlignment="1">
      <alignment horizontal="center" vertical="top" wrapText="1"/>
    </xf>
    <xf numFmtId="0" fontId="8" fillId="2" borderId="71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108" xfId="0" applyFont="1" applyFill="1" applyBorder="1" applyAlignment="1">
      <alignment horizontal="center" vertical="center" textRotation="90"/>
    </xf>
    <xf numFmtId="0" fontId="8" fillId="2" borderId="79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92" xfId="0" applyFont="1" applyFill="1" applyBorder="1" applyAlignment="1">
      <alignment horizontal="center" wrapText="1"/>
    </xf>
    <xf numFmtId="0" fontId="8" fillId="2" borderId="87" xfId="0" applyFont="1" applyFill="1" applyBorder="1" applyAlignment="1">
      <alignment horizontal="center" wrapText="1"/>
    </xf>
    <xf numFmtId="0" fontId="11" fillId="2" borderId="45" xfId="0" applyFont="1" applyFill="1" applyBorder="1" applyAlignment="1" applyProtection="1">
      <alignment horizontal="center"/>
      <protection hidden="1"/>
    </xf>
    <xf numFmtId="0" fontId="11" fillId="2" borderId="88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0" fillId="0" borderId="14" xfId="0" applyBorder="1" applyAlignment="1">
      <alignment horizontal="center"/>
    </xf>
    <xf numFmtId="0" fontId="22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39" xfId="0" applyFont="1" applyBorder="1" applyAlignment="1" applyProtection="1">
      <alignment horizontal="center" shrinkToFit="1"/>
      <protection hidden="1"/>
    </xf>
    <xf numFmtId="0" fontId="0" fillId="0" borderId="0" xfId="0" applyBorder="1" applyAlignment="1">
      <alignment horizontal="center" shrinkToFit="1"/>
    </xf>
    <xf numFmtId="0" fontId="0" fillId="0" borderId="82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2" fillId="0" borderId="39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8" fillId="0" borderId="116" xfId="0" applyFont="1" applyBorder="1" applyAlignment="1">
      <alignment horizontal="center" textRotation="90"/>
    </xf>
    <xf numFmtId="0" fontId="8" fillId="0" borderId="63" xfId="0" applyFont="1" applyBorder="1" applyAlignment="1">
      <alignment horizontal="center" textRotation="90"/>
    </xf>
    <xf numFmtId="0" fontId="8" fillId="0" borderId="113" xfId="0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wrapText="1"/>
      <protection hidden="1"/>
    </xf>
    <xf numFmtId="0" fontId="8" fillId="0" borderId="50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14" fillId="0" borderId="44" xfId="0" applyFont="1" applyBorder="1" applyAlignment="1" applyProtection="1">
      <alignment horizontal="center" textRotation="90"/>
      <protection locked="0"/>
    </xf>
    <xf numFmtId="0" fontId="14" fillId="0" borderId="42" xfId="0" applyFont="1" applyBorder="1" applyAlignment="1" applyProtection="1">
      <alignment horizontal="center" textRotation="90"/>
      <protection locked="0"/>
    </xf>
    <xf numFmtId="0" fontId="14" fillId="0" borderId="94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22" fillId="0" borderId="82" xfId="0" applyFont="1" applyBorder="1" applyAlignment="1">
      <alignment horizontal="center"/>
    </xf>
    <xf numFmtId="0" fontId="22" fillId="0" borderId="112" xfId="0" applyFont="1" applyBorder="1" applyAlignment="1">
      <alignment horizontal="center"/>
    </xf>
    <xf numFmtId="0" fontId="11" fillId="0" borderId="42" xfId="0" applyFont="1" applyBorder="1" applyAlignment="1">
      <alignment horizontal="center" vertical="top" textRotation="90"/>
    </xf>
    <xf numFmtId="0" fontId="11" fillId="0" borderId="86" xfId="0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vertical="top" textRotation="90"/>
    </xf>
    <xf numFmtId="0" fontId="11" fillId="0" borderId="10" xfId="0" applyFont="1" applyBorder="1" applyAlignment="1">
      <alignment horizontal="center" vertical="top" textRotation="90"/>
    </xf>
    <xf numFmtId="0" fontId="0" fillId="0" borderId="99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0" xfId="0" applyFont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9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38" xfId="0" applyBorder="1" applyAlignment="1">
      <alignment horizontal="center" shrinkToFit="1"/>
    </xf>
    <xf numFmtId="0" fontId="22" fillId="0" borderId="38" xfId="0" applyFont="1" applyBorder="1" applyAlignment="1">
      <alignment horizontal="center"/>
    </xf>
    <xf numFmtId="0" fontId="22" fillId="0" borderId="101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39" xfId="0" applyFont="1" applyBorder="1" applyAlignment="1">
      <alignment horizontal="center" shrinkToFit="1"/>
    </xf>
    <xf numFmtId="0" fontId="16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/>
    <xf numFmtId="0" fontId="0" fillId="0" borderId="39" xfId="0" applyBorder="1"/>
    <xf numFmtId="0" fontId="0" fillId="0" borderId="14" xfId="0" applyBorder="1" applyAlignment="1" applyProtection="1">
      <alignment horizontal="center"/>
    </xf>
    <xf numFmtId="0" fontId="8" fillId="0" borderId="46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16" fillId="0" borderId="99" xfId="0" applyFont="1" applyBorder="1" applyAlignment="1">
      <alignment horizontal="center" textRotation="90"/>
    </xf>
    <xf numFmtId="0" fontId="16" fillId="0" borderId="39" xfId="0" applyFont="1" applyBorder="1" applyAlignment="1">
      <alignment horizontal="center" textRotation="90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7" fillId="0" borderId="10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44" xfId="0" applyFont="1" applyFill="1" applyBorder="1" applyAlignment="1" applyProtection="1">
      <alignment horizontal="center" vertical="top" wrapText="1"/>
      <protection hidden="1"/>
    </xf>
    <xf numFmtId="0" fontId="2" fillId="2" borderId="94" xfId="0" applyFont="1" applyFill="1" applyBorder="1" applyAlignment="1" applyProtection="1">
      <alignment horizontal="center" vertical="top" wrapText="1"/>
      <protection hidden="1"/>
    </xf>
    <xf numFmtId="0" fontId="2" fillId="2" borderId="95" xfId="0" applyFont="1" applyFill="1" applyBorder="1" applyAlignment="1" applyProtection="1">
      <alignment horizontal="center" vertical="top" wrapText="1"/>
      <protection hidden="1"/>
    </xf>
    <xf numFmtId="0" fontId="2" fillId="2" borderId="42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 horizontal="center" vertical="top" wrapText="1"/>
      <protection hidden="1"/>
    </xf>
    <xf numFmtId="0" fontId="2" fillId="2" borderId="124" xfId="0" applyFont="1" applyFill="1" applyBorder="1" applyAlignment="1" applyProtection="1">
      <alignment horizontal="center" vertical="top" wrapText="1"/>
      <protection hidden="1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8" fillId="0" borderId="21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127" xfId="0" applyFont="1" applyBorder="1" applyAlignment="1">
      <alignment horizontal="center" vertical="center" textRotation="90"/>
    </xf>
    <xf numFmtId="0" fontId="2" fillId="0" borderId="9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/>
    </xf>
    <xf numFmtId="0" fontId="0" fillId="0" borderId="2" xfId="0" applyBorder="1"/>
    <xf numFmtId="0" fontId="19" fillId="0" borderId="2" xfId="0" applyFont="1" applyBorder="1" applyAlignment="1" applyProtection="1">
      <alignment horizontal="center" vertical="center" textRotation="90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 vertical="center" textRotation="90"/>
      <protection hidden="1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/>
    <xf numFmtId="0" fontId="2" fillId="0" borderId="95" xfId="0" applyFont="1" applyBorder="1" applyAlignment="1" applyProtection="1">
      <alignment horizontal="center" vertical="center"/>
      <protection hidden="1"/>
    </xf>
    <xf numFmtId="0" fontId="2" fillId="0" borderId="124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 macro="" textlink="">
      <xdr:nvSpPr>
        <xdr:cNvPr id="9217" name="Line 4"/>
        <xdr:cNvSpPr>
          <a:spLocks noChangeShapeType="1"/>
        </xdr:cNvSpPr>
      </xdr:nvSpPr>
      <xdr:spPr bwMode="auto">
        <a:xfrm flipH="1">
          <a:off x="69532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1219200" y="14478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 macro="" textlink="">
      <xdr:nvSpPr>
        <xdr:cNvPr id="11266" name="WordArt 2"/>
        <xdr:cNvSpPr>
          <a:spLocks noChangeArrowheads="1" noChangeShapeType="1" noTextEdit="1"/>
        </xdr:cNvSpPr>
      </xdr:nvSpPr>
      <xdr:spPr bwMode="auto">
        <a:xfrm>
          <a:off x="7620000" y="172773975"/>
          <a:ext cx="2105025" cy="26670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9880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10242" name="Picture 3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72945425"/>
          <a:ext cx="33813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4212550" y="15716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 macro="" textlink="">
      <xdr:nvSpPr>
        <xdr:cNvPr id="1046" name="Line 7"/>
        <xdr:cNvSpPr>
          <a:spLocks noChangeShapeType="1"/>
        </xdr:cNvSpPr>
      </xdr:nvSpPr>
      <xdr:spPr bwMode="auto">
        <a:xfrm>
          <a:off x="24212550" y="121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581025</xdr:colOff>
      <xdr:row>3</xdr:row>
      <xdr:rowOff>542925</xdr:rowOff>
    </xdr:from>
    <xdr:to>
      <xdr:col>50</xdr:col>
      <xdr:colOff>152400</xdr:colOff>
      <xdr:row>3</xdr:row>
      <xdr:rowOff>542925</xdr:rowOff>
    </xdr:to>
    <xdr:sp macro="" textlink="">
      <xdr:nvSpPr>
        <xdr:cNvPr id="1047" name="Line 8"/>
        <xdr:cNvSpPr>
          <a:spLocks noChangeShapeType="1"/>
        </xdr:cNvSpPr>
      </xdr:nvSpPr>
      <xdr:spPr bwMode="auto">
        <a:xfrm>
          <a:off x="24212550" y="134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1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8" t="9752" r="25757" b="12242"/>
        <a:stretch>
          <a:fillRect/>
        </a:stretch>
      </xdr:blipFill>
      <xdr:spPr bwMode="auto">
        <a:xfrm>
          <a:off x="24212550" y="923925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1265" name="Picture 189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86956700"/>
          <a:ext cx="3476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 macro="" textlink="">
      <xdr:nvSpPr>
        <xdr:cNvPr id="5310" name="WordArt 190"/>
        <xdr:cNvSpPr>
          <a:spLocks noChangeArrowheads="1" noChangeShapeType="1" noTextEdit="1"/>
        </xdr:cNvSpPr>
      </xdr:nvSpPr>
      <xdr:spPr bwMode="auto">
        <a:xfrm>
          <a:off x="7658100" y="186785250"/>
          <a:ext cx="1971675" cy="247650"/>
        </a:xfrm>
        <a:prstGeom prst="rect">
          <a:avLst/>
        </a:prstGeom>
        <a:extLst/>
      </xdr:spPr>
      <xdr:txBody>
        <a:bodyPr wrap="none" fromWordArt="1">
          <a:prstTxWarp prst="textArchUp">
            <a:avLst>
              <a:gd name="adj" fmla="val 11176629"/>
            </a:avLst>
          </a:prstTxWarp>
        </a:bodyPr>
        <a:lstStyle/>
        <a:p>
          <a:pPr algn="ctr" rtl="0">
            <a:buNone/>
          </a:pPr>
          <a:r>
            <a:rPr lang="en-US" sz="4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1428750</xdr:colOff>
      <xdr:row>2</xdr:row>
      <xdr:rowOff>47625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Klasa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Kujdestari i kl: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2"/>
  <sheetViews>
    <sheetView showGridLines="0" topLeftCell="A5" workbookViewId="0">
      <selection activeCell="V34" sqref="V34"/>
    </sheetView>
  </sheetViews>
  <sheetFormatPr defaultRowHeight="12.75" x14ac:dyDescent="0.2"/>
  <cols>
    <col min="1" max="1" width="5.42578125" customWidth="1"/>
    <col min="2" max="2" width="20.42578125" customWidth="1"/>
    <col min="3" max="3" width="3.5703125" customWidth="1"/>
    <col min="4" max="18" width="4.7109375" customWidth="1"/>
    <col min="19" max="19" width="7" customWidth="1"/>
    <col min="20" max="20" width="4.85546875" customWidth="1"/>
    <col min="21" max="21" width="4.5703125" customWidth="1"/>
    <col min="22" max="23" width="4.42578125" customWidth="1"/>
    <col min="24" max="24" width="17.28515625" customWidth="1"/>
  </cols>
  <sheetData>
    <row r="1" spans="1:24" ht="66.75" customHeight="1" thickTop="1" thickBot="1" x14ac:dyDescent="0.25">
      <c r="A1" s="115" t="s">
        <v>127</v>
      </c>
      <c r="B1" s="116" t="s">
        <v>225</v>
      </c>
      <c r="C1" s="125"/>
      <c r="D1" s="279" t="s">
        <v>226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1"/>
    </row>
    <row r="2" spans="1:24" ht="14.25" thickTop="1" thickBot="1" x14ac:dyDescent="0.25">
      <c r="A2" s="117"/>
      <c r="B2" s="118"/>
      <c r="C2" s="118"/>
      <c r="D2" s="119">
        <f>COUNTIF(D5:R5,"&lt;6")</f>
        <v>12</v>
      </c>
      <c r="E2" s="282" t="s">
        <v>12</v>
      </c>
      <c r="F2" s="283"/>
      <c r="G2" s="283"/>
      <c r="H2" s="283"/>
      <c r="I2" s="283"/>
      <c r="J2" s="283"/>
      <c r="K2" s="283"/>
      <c r="L2" s="283"/>
      <c r="M2" s="282" t="s">
        <v>13</v>
      </c>
      <c r="N2" s="282"/>
      <c r="O2" s="282"/>
      <c r="P2" s="282"/>
      <c r="Q2" s="282"/>
      <c r="R2" s="282"/>
      <c r="S2" s="50">
        <f>COUNTIF(D5:D49,"&lt;6")</f>
        <v>27</v>
      </c>
      <c r="T2" s="284"/>
      <c r="U2" s="285"/>
      <c r="V2" s="285"/>
      <c r="W2" s="285"/>
      <c r="X2" s="286"/>
    </row>
    <row r="3" spans="1:24" ht="14.25" thickTop="1" thickBot="1" x14ac:dyDescent="0.25">
      <c r="A3" s="298" t="s">
        <v>10</v>
      </c>
      <c r="B3" s="299"/>
      <c r="C3" s="299"/>
      <c r="D3" s="300" t="s">
        <v>8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  <c r="V3" s="303" t="s">
        <v>9</v>
      </c>
      <c r="W3" s="303"/>
      <c r="X3" s="87"/>
    </row>
    <row r="4" spans="1:24" ht="87" customHeight="1" thickTop="1" thickBot="1" x14ac:dyDescent="0.25">
      <c r="A4" s="120" t="s">
        <v>128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162</v>
      </c>
      <c r="G4" s="33" t="s">
        <v>163</v>
      </c>
      <c r="H4" s="33" t="s">
        <v>164</v>
      </c>
      <c r="I4" s="24" t="s">
        <v>165</v>
      </c>
      <c r="J4" s="24" t="s">
        <v>160</v>
      </c>
      <c r="K4" s="24" t="s">
        <v>161</v>
      </c>
      <c r="L4" s="24" t="s">
        <v>166</v>
      </c>
      <c r="M4" s="33" t="s">
        <v>167</v>
      </c>
      <c r="N4" s="33" t="s">
        <v>168</v>
      </c>
      <c r="O4" s="33" t="s">
        <v>169</v>
      </c>
      <c r="P4" s="33" t="s">
        <v>170</v>
      </c>
      <c r="Q4" s="24" t="s">
        <v>223</v>
      </c>
      <c r="R4" s="24" t="s">
        <v>224</v>
      </c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4.25" thickTop="1" thickBot="1" x14ac:dyDescent="0.25">
      <c r="A5" s="122">
        <v>1</v>
      </c>
      <c r="B5" s="277" t="s">
        <v>198</v>
      </c>
      <c r="C5" s="275" t="s">
        <v>35</v>
      </c>
      <c r="D5" s="42">
        <v>4</v>
      </c>
      <c r="E5" s="42">
        <v>5</v>
      </c>
      <c r="F5" s="42">
        <v>4</v>
      </c>
      <c r="G5" s="42">
        <v>4</v>
      </c>
      <c r="H5" s="42">
        <v>5</v>
      </c>
      <c r="I5" s="42"/>
      <c r="J5" s="42">
        <v>3</v>
      </c>
      <c r="K5" s="42">
        <v>4</v>
      </c>
      <c r="L5" s="42">
        <v>4</v>
      </c>
      <c r="M5" s="42">
        <v>5</v>
      </c>
      <c r="N5" s="42">
        <v>5</v>
      </c>
      <c r="O5" s="42">
        <v>4</v>
      </c>
      <c r="P5" s="42">
        <v>5</v>
      </c>
      <c r="Q5" s="42"/>
      <c r="R5" s="43"/>
      <c r="S5" s="51">
        <f>IF(OR(D5=1,E5=1,F5=1,G5=1,H5=1,I5=1,J5=1,K5=1,L5=1,M5=1,N5=1,O5=1,P5=1,Q5=1,R5=1),1,ROUND(SUM(D5:R5)/$D$2,2))</f>
        <v>4.33</v>
      </c>
      <c r="T5" s="52">
        <f>IF(OR(D5=1,E5=1,F5=1,G5=1,H5=1,I5=1,J5=1,K5=1,L5=1,M5=1,N5=1,O5=1,P5=1,Q5=1,R5=1,),1,ROUND(SUM(D5:R5)/$D$2,0))</f>
        <v>4</v>
      </c>
      <c r="U5" s="53">
        <f>COUNTIF(D5:R5,"=1")</f>
        <v>0</v>
      </c>
      <c r="V5" s="44">
        <v>0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Shumë mirë(4)</v>
      </c>
    </row>
    <row r="6" spans="1:24" ht="14.25" thickTop="1" thickBot="1" x14ac:dyDescent="0.25">
      <c r="A6" s="123">
        <v>2</v>
      </c>
      <c r="B6" s="277" t="s">
        <v>199</v>
      </c>
      <c r="C6" s="275" t="s">
        <v>35</v>
      </c>
      <c r="D6" s="42">
        <v>4</v>
      </c>
      <c r="E6" s="42">
        <v>5</v>
      </c>
      <c r="F6" s="42">
        <v>4</v>
      </c>
      <c r="G6" s="42">
        <v>5</v>
      </c>
      <c r="H6" s="42">
        <v>5</v>
      </c>
      <c r="I6" s="42"/>
      <c r="J6" s="42">
        <v>5</v>
      </c>
      <c r="K6" s="42">
        <v>4</v>
      </c>
      <c r="L6" s="42">
        <v>5</v>
      </c>
      <c r="M6" s="42">
        <v>5</v>
      </c>
      <c r="N6" s="42">
        <v>5</v>
      </c>
      <c r="O6" s="42">
        <v>4</v>
      </c>
      <c r="P6" s="42">
        <v>5</v>
      </c>
      <c r="Q6" s="42"/>
      <c r="R6" s="43"/>
      <c r="S6" s="51">
        <f t="shared" ref="S6:S49" si="0">IF(OR(D6=1,E6=1,F6=1,G6=1,H6=1,I6=1,J6=1,K6=1,L6=1,M6=1,N6=1,O6=1,P6=1,Q6=1,R6=1),1,ROUND(SUM(D6:R6)/$D$2,2))</f>
        <v>4.67</v>
      </c>
      <c r="T6" s="52">
        <f t="shared" ref="T6:T49" si="1">IF(OR(D6=1,E6=1,F6=1,G6=1,H6=1,I6=1,J6=1,K6=1,L6=1,M6=1,N6=1,O6=1,P6=1,Q6=1,R6=1,),1,ROUND(SUM(D6:R6)/$D$2,0))</f>
        <v>5</v>
      </c>
      <c r="U6" s="53">
        <f t="shared" ref="U6:U49" si="2">COUNTIF(D6:R6,"=1")</f>
        <v>0</v>
      </c>
      <c r="V6" s="46">
        <v>0</v>
      </c>
      <c r="W6" s="47">
        <v>0</v>
      </c>
      <c r="X6" s="172" t="str">
        <f t="shared" ref="X6:X49" si="3">IF(T6=0,"I pa notuar",IF(S6=1,"Pamjaftueshëm (1)",IF(S6&lt;2.5,"Mjaftueshëm(2)",IF(S6&lt;3.5,"Mirë(3)",IF(S6&lt;4.5,"Shumë mirë(4)","Shkëlqyeshëm(5)")))))</f>
        <v>Shkëlqyeshëm(5)</v>
      </c>
    </row>
    <row r="7" spans="1:24" ht="14.25" thickTop="1" thickBot="1" x14ac:dyDescent="0.25">
      <c r="A7" s="123">
        <v>3</v>
      </c>
      <c r="B7" s="277" t="s">
        <v>200</v>
      </c>
      <c r="C7" s="275" t="s">
        <v>35</v>
      </c>
      <c r="D7" s="42">
        <v>4</v>
      </c>
      <c r="E7" s="42">
        <v>4</v>
      </c>
      <c r="F7" s="42">
        <v>4</v>
      </c>
      <c r="G7" s="42">
        <v>4</v>
      </c>
      <c r="H7" s="42">
        <v>4</v>
      </c>
      <c r="I7" s="42"/>
      <c r="J7" s="42">
        <v>5</v>
      </c>
      <c r="K7" s="42">
        <v>4</v>
      </c>
      <c r="L7" s="42">
        <v>4</v>
      </c>
      <c r="M7" s="42">
        <v>5</v>
      </c>
      <c r="N7" s="42">
        <v>5</v>
      </c>
      <c r="O7" s="42">
        <v>4</v>
      </c>
      <c r="P7" s="42">
        <v>5</v>
      </c>
      <c r="Q7" s="42"/>
      <c r="R7" s="43"/>
      <c r="S7" s="51">
        <f t="shared" si="0"/>
        <v>4.33</v>
      </c>
      <c r="T7" s="52">
        <f t="shared" si="1"/>
        <v>4</v>
      </c>
      <c r="U7" s="53">
        <f t="shared" si="2"/>
        <v>0</v>
      </c>
      <c r="V7" s="46">
        <v>0</v>
      </c>
      <c r="W7" s="47">
        <v>23</v>
      </c>
      <c r="X7" s="172" t="str">
        <f t="shared" si="3"/>
        <v>Shumë mirë(4)</v>
      </c>
    </row>
    <row r="8" spans="1:24" ht="14.25" thickTop="1" thickBot="1" x14ac:dyDescent="0.25">
      <c r="A8" s="123">
        <v>4</v>
      </c>
      <c r="B8" s="277" t="s">
        <v>201</v>
      </c>
      <c r="C8" s="278" t="s">
        <v>35</v>
      </c>
      <c r="D8" s="42">
        <v>3</v>
      </c>
      <c r="E8" s="42">
        <v>3</v>
      </c>
      <c r="F8" s="42">
        <v>3</v>
      </c>
      <c r="G8" s="42">
        <v>3</v>
      </c>
      <c r="H8" s="42">
        <v>4</v>
      </c>
      <c r="I8" s="42"/>
      <c r="J8" s="42">
        <v>3</v>
      </c>
      <c r="K8" s="42">
        <v>3</v>
      </c>
      <c r="L8" s="42">
        <v>3</v>
      </c>
      <c r="M8" s="42">
        <v>4</v>
      </c>
      <c r="N8" s="42">
        <v>4</v>
      </c>
      <c r="O8" s="42">
        <v>3</v>
      </c>
      <c r="P8" s="42">
        <v>5</v>
      </c>
      <c r="Q8" s="42"/>
      <c r="R8" s="43"/>
      <c r="S8" s="51">
        <f t="shared" si="0"/>
        <v>3.42</v>
      </c>
      <c r="T8" s="52">
        <f t="shared" si="1"/>
        <v>3</v>
      </c>
      <c r="U8" s="53">
        <f t="shared" si="2"/>
        <v>0</v>
      </c>
      <c r="V8" s="46">
        <v>5</v>
      </c>
      <c r="W8" s="47">
        <v>6</v>
      </c>
      <c r="X8" s="172" t="str">
        <f t="shared" si="3"/>
        <v>Mirë(3)</v>
      </c>
    </row>
    <row r="9" spans="1:24" ht="14.25" thickTop="1" thickBot="1" x14ac:dyDescent="0.25">
      <c r="A9" s="123">
        <v>5</v>
      </c>
      <c r="B9" s="277" t="s">
        <v>202</v>
      </c>
      <c r="C9" s="275" t="s">
        <v>35</v>
      </c>
      <c r="D9" s="42">
        <v>4</v>
      </c>
      <c r="E9" s="42">
        <v>5</v>
      </c>
      <c r="F9" s="42">
        <v>5</v>
      </c>
      <c r="G9" s="42">
        <v>5</v>
      </c>
      <c r="H9" s="42">
        <v>5</v>
      </c>
      <c r="I9" s="42"/>
      <c r="J9" s="42">
        <v>4</v>
      </c>
      <c r="K9" s="42">
        <v>5</v>
      </c>
      <c r="L9" s="42">
        <v>5</v>
      </c>
      <c r="M9" s="42">
        <v>5</v>
      </c>
      <c r="N9" s="42">
        <v>5</v>
      </c>
      <c r="O9" s="42">
        <v>4</v>
      </c>
      <c r="P9" s="42">
        <v>5</v>
      </c>
      <c r="Q9" s="42"/>
      <c r="R9" s="43"/>
      <c r="S9" s="51">
        <f t="shared" si="0"/>
        <v>4.75</v>
      </c>
      <c r="T9" s="52">
        <f t="shared" si="1"/>
        <v>5</v>
      </c>
      <c r="U9" s="53">
        <f t="shared" si="2"/>
        <v>0</v>
      </c>
      <c r="V9" s="46">
        <v>0</v>
      </c>
      <c r="W9" s="47">
        <v>0</v>
      </c>
      <c r="X9" s="172" t="str">
        <f t="shared" si="3"/>
        <v>Shkëlqyeshëm(5)</v>
      </c>
    </row>
    <row r="10" spans="1:24" ht="14.25" thickTop="1" thickBot="1" x14ac:dyDescent="0.25">
      <c r="A10" s="123">
        <v>6</v>
      </c>
      <c r="B10" s="277" t="s">
        <v>203</v>
      </c>
      <c r="C10" s="275" t="s">
        <v>38</v>
      </c>
      <c r="D10" s="42">
        <v>2</v>
      </c>
      <c r="E10" s="42">
        <v>2</v>
      </c>
      <c r="F10" s="42">
        <v>2</v>
      </c>
      <c r="G10" s="42">
        <v>2</v>
      </c>
      <c r="H10" s="42">
        <v>2</v>
      </c>
      <c r="I10" s="42"/>
      <c r="J10" s="42">
        <v>2</v>
      </c>
      <c r="K10" s="42">
        <v>1</v>
      </c>
      <c r="L10" s="42">
        <v>2</v>
      </c>
      <c r="M10" s="42">
        <v>4</v>
      </c>
      <c r="N10" s="42">
        <v>3</v>
      </c>
      <c r="O10" s="42">
        <v>2</v>
      </c>
      <c r="P10" s="42">
        <v>4</v>
      </c>
      <c r="Q10" s="42"/>
      <c r="R10" s="43"/>
      <c r="S10" s="51">
        <f t="shared" si="0"/>
        <v>1</v>
      </c>
      <c r="T10" s="52">
        <f t="shared" si="1"/>
        <v>1</v>
      </c>
      <c r="U10" s="53">
        <f t="shared" si="2"/>
        <v>1</v>
      </c>
      <c r="V10" s="46">
        <v>13</v>
      </c>
      <c r="W10" s="47">
        <v>0</v>
      </c>
      <c r="X10" s="172" t="str">
        <f t="shared" si="3"/>
        <v>Pamjaftueshëm (1)</v>
      </c>
    </row>
    <row r="11" spans="1:24" ht="14.25" thickTop="1" thickBot="1" x14ac:dyDescent="0.25">
      <c r="A11" s="123">
        <v>7</v>
      </c>
      <c r="B11" s="277" t="s">
        <v>204</v>
      </c>
      <c r="C11" s="275" t="s">
        <v>38</v>
      </c>
      <c r="D11" s="42">
        <v>4</v>
      </c>
      <c r="E11" s="42">
        <v>3</v>
      </c>
      <c r="F11" s="42">
        <v>5</v>
      </c>
      <c r="G11" s="42">
        <v>4</v>
      </c>
      <c r="H11" s="42">
        <v>5</v>
      </c>
      <c r="I11" s="42"/>
      <c r="J11" s="42">
        <v>3</v>
      </c>
      <c r="K11" s="42">
        <v>4</v>
      </c>
      <c r="L11" s="42">
        <v>4</v>
      </c>
      <c r="M11" s="42">
        <v>5</v>
      </c>
      <c r="N11" s="42">
        <v>5</v>
      </c>
      <c r="O11" s="42">
        <v>4</v>
      </c>
      <c r="P11" s="42">
        <v>5</v>
      </c>
      <c r="Q11" s="42"/>
      <c r="R11" s="43"/>
      <c r="S11" s="51">
        <f t="shared" si="0"/>
        <v>4.25</v>
      </c>
      <c r="T11" s="52">
        <f t="shared" si="1"/>
        <v>4</v>
      </c>
      <c r="U11" s="53">
        <f t="shared" si="2"/>
        <v>0</v>
      </c>
      <c r="V11" s="46">
        <v>0</v>
      </c>
      <c r="W11" s="47">
        <v>0</v>
      </c>
      <c r="X11" s="172" t="str">
        <f t="shared" si="3"/>
        <v>Shumë mirë(4)</v>
      </c>
    </row>
    <row r="12" spans="1:24" ht="14.25" thickTop="1" thickBot="1" x14ac:dyDescent="0.25">
      <c r="A12" s="123">
        <v>8</v>
      </c>
      <c r="B12" s="277" t="s">
        <v>205</v>
      </c>
      <c r="C12" s="278" t="s">
        <v>35</v>
      </c>
      <c r="D12" s="42">
        <v>3</v>
      </c>
      <c r="E12" s="42">
        <v>5</v>
      </c>
      <c r="F12" s="42">
        <v>5</v>
      </c>
      <c r="G12" s="42">
        <v>3</v>
      </c>
      <c r="H12" s="42">
        <v>5</v>
      </c>
      <c r="I12" s="42"/>
      <c r="J12" s="42">
        <v>3</v>
      </c>
      <c r="K12" s="42">
        <v>3</v>
      </c>
      <c r="L12" s="42">
        <v>3</v>
      </c>
      <c r="M12" s="42">
        <v>4</v>
      </c>
      <c r="N12" s="42">
        <v>5</v>
      </c>
      <c r="O12" s="42">
        <v>4</v>
      </c>
      <c r="P12" s="42">
        <v>5</v>
      </c>
      <c r="Q12" s="42"/>
      <c r="R12" s="43"/>
      <c r="S12" s="51">
        <f t="shared" si="0"/>
        <v>4</v>
      </c>
      <c r="T12" s="52">
        <f t="shared" si="1"/>
        <v>4</v>
      </c>
      <c r="U12" s="53">
        <f t="shared" si="2"/>
        <v>0</v>
      </c>
      <c r="V12" s="46">
        <v>6</v>
      </c>
      <c r="W12" s="47">
        <v>0</v>
      </c>
      <c r="X12" s="172" t="str">
        <f t="shared" si="3"/>
        <v>Shumë mirë(4)</v>
      </c>
    </row>
    <row r="13" spans="1:24" ht="14.25" thickTop="1" thickBot="1" x14ac:dyDescent="0.25">
      <c r="A13" s="123">
        <v>9</v>
      </c>
      <c r="B13" s="277" t="s">
        <v>206</v>
      </c>
      <c r="C13" s="275" t="s">
        <v>35</v>
      </c>
      <c r="D13" s="42">
        <v>4</v>
      </c>
      <c r="E13" s="42">
        <v>4</v>
      </c>
      <c r="F13" s="42">
        <v>4</v>
      </c>
      <c r="G13" s="42">
        <v>3</v>
      </c>
      <c r="H13" s="42">
        <v>5</v>
      </c>
      <c r="I13" s="42"/>
      <c r="J13" s="42">
        <v>3</v>
      </c>
      <c r="K13" s="42">
        <v>3</v>
      </c>
      <c r="L13" s="42">
        <v>4</v>
      </c>
      <c r="M13" s="42">
        <v>5</v>
      </c>
      <c r="N13" s="42">
        <v>5</v>
      </c>
      <c r="O13" s="42">
        <v>4</v>
      </c>
      <c r="P13" s="42">
        <v>5</v>
      </c>
      <c r="Q13" s="42"/>
      <c r="R13" s="43"/>
      <c r="S13" s="51">
        <f t="shared" si="0"/>
        <v>4.08</v>
      </c>
      <c r="T13" s="52">
        <f t="shared" si="1"/>
        <v>4</v>
      </c>
      <c r="U13" s="53">
        <f t="shared" si="2"/>
        <v>0</v>
      </c>
      <c r="V13" s="46">
        <v>17</v>
      </c>
      <c r="W13" s="47">
        <v>0</v>
      </c>
      <c r="X13" s="172" t="str">
        <f t="shared" si="3"/>
        <v>Shumë mirë(4)</v>
      </c>
    </row>
    <row r="14" spans="1:24" ht="14.25" thickTop="1" thickBot="1" x14ac:dyDescent="0.25">
      <c r="A14" s="123">
        <v>10</v>
      </c>
      <c r="B14" s="277" t="s">
        <v>207</v>
      </c>
      <c r="C14" s="278" t="s">
        <v>35</v>
      </c>
      <c r="D14" s="42">
        <v>2</v>
      </c>
      <c r="E14" s="42">
        <v>2</v>
      </c>
      <c r="F14" s="42">
        <v>3</v>
      </c>
      <c r="G14" s="42">
        <v>2</v>
      </c>
      <c r="H14" s="42">
        <v>2</v>
      </c>
      <c r="I14" s="42"/>
      <c r="J14" s="42">
        <v>2</v>
      </c>
      <c r="K14" s="42">
        <v>1</v>
      </c>
      <c r="L14" s="42">
        <v>2</v>
      </c>
      <c r="M14" s="42">
        <v>3</v>
      </c>
      <c r="N14" s="42">
        <v>2</v>
      </c>
      <c r="O14" s="42">
        <v>2</v>
      </c>
      <c r="P14" s="42">
        <v>4</v>
      </c>
      <c r="Q14" s="42"/>
      <c r="R14" s="43"/>
      <c r="S14" s="51">
        <f t="shared" si="0"/>
        <v>1</v>
      </c>
      <c r="T14" s="52">
        <f t="shared" si="1"/>
        <v>1</v>
      </c>
      <c r="U14" s="53">
        <f t="shared" si="2"/>
        <v>1</v>
      </c>
      <c r="V14" s="46">
        <v>0</v>
      </c>
      <c r="W14" s="47">
        <v>0</v>
      </c>
      <c r="X14" s="172" t="str">
        <f t="shared" si="3"/>
        <v>Pamjaftueshëm (1)</v>
      </c>
    </row>
    <row r="15" spans="1:24" ht="14.25" thickTop="1" thickBot="1" x14ac:dyDescent="0.25">
      <c r="A15" s="123">
        <v>11</v>
      </c>
      <c r="B15" s="277" t="s">
        <v>208</v>
      </c>
      <c r="C15" s="278" t="s">
        <v>35</v>
      </c>
      <c r="D15" s="42">
        <v>1</v>
      </c>
      <c r="E15" s="42">
        <v>1</v>
      </c>
      <c r="F15" s="42">
        <v>2</v>
      </c>
      <c r="G15" s="42">
        <v>2</v>
      </c>
      <c r="H15" s="42">
        <v>2</v>
      </c>
      <c r="I15" s="42"/>
      <c r="J15" s="42">
        <v>1</v>
      </c>
      <c r="K15" s="42">
        <v>1</v>
      </c>
      <c r="L15" s="42">
        <v>2</v>
      </c>
      <c r="M15" s="42">
        <v>2</v>
      </c>
      <c r="N15" s="42">
        <v>2</v>
      </c>
      <c r="O15" s="42">
        <v>2</v>
      </c>
      <c r="P15" s="42">
        <v>3</v>
      </c>
      <c r="Q15" s="42"/>
      <c r="R15" s="43"/>
      <c r="S15" s="51">
        <f t="shared" si="0"/>
        <v>1</v>
      </c>
      <c r="T15" s="52">
        <f t="shared" si="1"/>
        <v>1</v>
      </c>
      <c r="U15" s="53">
        <f t="shared" si="2"/>
        <v>4</v>
      </c>
      <c r="V15" s="46">
        <v>47</v>
      </c>
      <c r="W15" s="47">
        <v>5</v>
      </c>
      <c r="X15" s="172" t="str">
        <f t="shared" si="3"/>
        <v>Pamjaftueshëm (1)</v>
      </c>
    </row>
    <row r="16" spans="1:24" ht="14.25" thickTop="1" thickBot="1" x14ac:dyDescent="0.25">
      <c r="A16" s="123">
        <v>12</v>
      </c>
      <c r="B16" s="277" t="s">
        <v>209</v>
      </c>
      <c r="C16" s="278" t="s">
        <v>35</v>
      </c>
      <c r="D16" s="42">
        <v>1</v>
      </c>
      <c r="E16" s="42">
        <v>1</v>
      </c>
      <c r="F16" s="42">
        <v>2</v>
      </c>
      <c r="G16" s="42">
        <v>2</v>
      </c>
      <c r="H16" s="42">
        <v>2</v>
      </c>
      <c r="I16" s="42"/>
      <c r="J16" s="42">
        <v>1</v>
      </c>
      <c r="K16" s="42">
        <v>1</v>
      </c>
      <c r="L16" s="42">
        <v>2</v>
      </c>
      <c r="M16" s="42">
        <v>2</v>
      </c>
      <c r="N16" s="42">
        <v>2</v>
      </c>
      <c r="O16" s="42">
        <v>2</v>
      </c>
      <c r="P16" s="42">
        <v>3</v>
      </c>
      <c r="Q16" s="42"/>
      <c r="R16" s="43"/>
      <c r="S16" s="51">
        <f t="shared" si="0"/>
        <v>1</v>
      </c>
      <c r="T16" s="52">
        <f t="shared" si="1"/>
        <v>1</v>
      </c>
      <c r="U16" s="53">
        <f t="shared" si="2"/>
        <v>4</v>
      </c>
      <c r="V16" s="46">
        <v>4</v>
      </c>
      <c r="W16" s="47">
        <v>0</v>
      </c>
      <c r="X16" s="172" t="str">
        <f t="shared" si="3"/>
        <v>Pamjaftueshëm (1)</v>
      </c>
    </row>
    <row r="17" spans="1:24" ht="14.25" thickTop="1" thickBot="1" x14ac:dyDescent="0.25">
      <c r="A17" s="123">
        <v>13</v>
      </c>
      <c r="B17" s="277" t="s">
        <v>210</v>
      </c>
      <c r="C17" s="278" t="s">
        <v>38</v>
      </c>
      <c r="D17" s="42">
        <v>5</v>
      </c>
      <c r="E17" s="42">
        <v>5</v>
      </c>
      <c r="F17" s="42">
        <v>5</v>
      </c>
      <c r="G17" s="42">
        <v>5</v>
      </c>
      <c r="H17" s="42">
        <v>5</v>
      </c>
      <c r="I17" s="42"/>
      <c r="J17" s="42">
        <v>5</v>
      </c>
      <c r="K17" s="42">
        <v>5</v>
      </c>
      <c r="L17" s="42">
        <v>5</v>
      </c>
      <c r="M17" s="42">
        <v>5</v>
      </c>
      <c r="N17" s="42">
        <v>5</v>
      </c>
      <c r="O17" s="42">
        <v>5</v>
      </c>
      <c r="P17" s="42">
        <v>5</v>
      </c>
      <c r="Q17" s="42"/>
      <c r="R17" s="43"/>
      <c r="S17" s="51">
        <f t="shared" si="0"/>
        <v>5</v>
      </c>
      <c r="T17" s="52">
        <f t="shared" si="1"/>
        <v>5</v>
      </c>
      <c r="U17" s="53">
        <f t="shared" si="2"/>
        <v>0</v>
      </c>
      <c r="V17" s="46">
        <v>5</v>
      </c>
      <c r="W17" s="47">
        <v>0</v>
      </c>
      <c r="X17" s="172" t="str">
        <f t="shared" si="3"/>
        <v>Shkëlqyeshëm(5)</v>
      </c>
    </row>
    <row r="18" spans="1:24" ht="14.25" thickTop="1" thickBot="1" x14ac:dyDescent="0.25">
      <c r="A18" s="123">
        <v>14</v>
      </c>
      <c r="B18" s="277" t="s">
        <v>211</v>
      </c>
      <c r="C18" s="278" t="s">
        <v>38</v>
      </c>
      <c r="D18" s="42">
        <v>5</v>
      </c>
      <c r="E18" s="42">
        <v>5</v>
      </c>
      <c r="F18" s="42">
        <v>5</v>
      </c>
      <c r="G18" s="42">
        <v>5</v>
      </c>
      <c r="H18" s="42">
        <v>5</v>
      </c>
      <c r="I18" s="42"/>
      <c r="J18" s="42">
        <v>5</v>
      </c>
      <c r="K18" s="42">
        <v>5</v>
      </c>
      <c r="L18" s="42">
        <v>5</v>
      </c>
      <c r="M18" s="42">
        <v>5</v>
      </c>
      <c r="N18" s="42">
        <v>5</v>
      </c>
      <c r="O18" s="42">
        <v>5</v>
      </c>
      <c r="P18" s="42">
        <v>5</v>
      </c>
      <c r="Q18" s="42"/>
      <c r="R18" s="43"/>
      <c r="S18" s="51">
        <f>IF(OR(D18=1,E18=1,F18=1,G18=1,H18=1,I18=1,J18=1,K18=1,L18=1,M18=1,N18=1,O18=1,P18=1,Q18=1,R18=1),1,ROUND(SUM(D18:R18)/$D$2,2))</f>
        <v>5</v>
      </c>
      <c r="T18" s="52">
        <f>IF(OR(D18=1,E18=1,F18=1,G18=1,H18=1,I18=1,J18=1,K18=1,L18=1,M18=1,N18=1,O18=1,P18=1,Q18=1,R18=1,),1,ROUND(SUM(D18:R18)/$D$2,0))</f>
        <v>5</v>
      </c>
      <c r="U18" s="53">
        <f t="shared" si="2"/>
        <v>0</v>
      </c>
      <c r="V18" s="46">
        <v>1</v>
      </c>
      <c r="W18" s="47">
        <v>0</v>
      </c>
      <c r="X18" s="172" t="str">
        <f t="shared" si="3"/>
        <v>Shkëlqyeshëm(5)</v>
      </c>
    </row>
    <row r="19" spans="1:24" ht="16.5" thickTop="1" thickBot="1" x14ac:dyDescent="0.25">
      <c r="A19" s="123">
        <v>15</v>
      </c>
      <c r="B19" s="277" t="s">
        <v>212</v>
      </c>
      <c r="C19" s="128" t="s">
        <v>35</v>
      </c>
      <c r="D19" s="42">
        <v>4</v>
      </c>
      <c r="E19" s="42">
        <v>4</v>
      </c>
      <c r="F19" s="42">
        <v>4</v>
      </c>
      <c r="G19" s="42">
        <v>3</v>
      </c>
      <c r="H19" s="42">
        <v>4</v>
      </c>
      <c r="I19" s="42"/>
      <c r="J19" s="42">
        <v>3</v>
      </c>
      <c r="K19" s="42">
        <v>3</v>
      </c>
      <c r="L19" s="42">
        <v>3</v>
      </c>
      <c r="M19" s="42">
        <v>5</v>
      </c>
      <c r="N19" s="42">
        <v>4</v>
      </c>
      <c r="O19" s="42">
        <v>3</v>
      </c>
      <c r="P19" s="42">
        <v>5</v>
      </c>
      <c r="Q19" s="42"/>
      <c r="R19" s="43"/>
      <c r="S19" s="51">
        <f>IF(OR(D19=1,E19=1,F19=1,G19=1,H19=1,I19=1,J19=1,K19=1,L19=1,M19=1,N19=1,O19=1,P19=1,Q19=1,R19=1),1,ROUND(SUM(D19:R19)/$D$2,2))</f>
        <v>3.75</v>
      </c>
      <c r="T19" s="52">
        <f>IF(OR(D19=1,E19=1,F19=1,G19=1,H19=1,I19=1,J19=1,K19=1,L19=1,M19=1,N19=1,O19=1,P19=1,Q19=1,R19=1,),1,ROUND(SUM(D19:R19)/$D$2,0))</f>
        <v>4</v>
      </c>
      <c r="U19" s="53">
        <f>COUNTIF(D19:R19,"=1")</f>
        <v>0</v>
      </c>
      <c r="V19" s="46">
        <v>0</v>
      </c>
      <c r="W19" s="47">
        <v>0</v>
      </c>
      <c r="X19" s="172" t="str">
        <f t="shared" si="3"/>
        <v>Shumë mirë(4)</v>
      </c>
    </row>
    <row r="20" spans="1:24" ht="16.5" thickTop="1" thickBot="1" x14ac:dyDescent="0.25">
      <c r="A20" s="123">
        <v>16</v>
      </c>
      <c r="B20" s="277" t="s">
        <v>213</v>
      </c>
      <c r="C20" s="128" t="s">
        <v>35</v>
      </c>
      <c r="D20" s="42">
        <v>3</v>
      </c>
      <c r="E20" s="42">
        <v>4</v>
      </c>
      <c r="F20" s="42">
        <v>4</v>
      </c>
      <c r="G20" s="42">
        <v>4</v>
      </c>
      <c r="H20" s="42">
        <v>4</v>
      </c>
      <c r="I20" s="42"/>
      <c r="J20" s="42">
        <v>3</v>
      </c>
      <c r="K20" s="42">
        <v>3</v>
      </c>
      <c r="L20" s="42">
        <v>4</v>
      </c>
      <c r="M20" s="42">
        <v>5</v>
      </c>
      <c r="N20" s="42">
        <v>5</v>
      </c>
      <c r="O20" s="42">
        <v>4</v>
      </c>
      <c r="P20" s="42">
        <v>5</v>
      </c>
      <c r="Q20" s="42"/>
      <c r="R20" s="43"/>
      <c r="S20" s="51">
        <f t="shared" si="0"/>
        <v>4</v>
      </c>
      <c r="T20" s="52">
        <f t="shared" si="1"/>
        <v>4</v>
      </c>
      <c r="U20" s="53">
        <f t="shared" si="2"/>
        <v>0</v>
      </c>
      <c r="V20" s="46">
        <v>0</v>
      </c>
      <c r="W20" s="47">
        <v>0</v>
      </c>
      <c r="X20" s="172" t="str">
        <f t="shared" si="3"/>
        <v>Shumë mirë(4)</v>
      </c>
    </row>
    <row r="21" spans="1:24" ht="16.5" thickTop="1" thickBot="1" x14ac:dyDescent="0.25">
      <c r="A21" s="123">
        <v>17</v>
      </c>
      <c r="B21" s="277" t="s">
        <v>214</v>
      </c>
      <c r="C21" s="128" t="s">
        <v>35</v>
      </c>
      <c r="D21" s="42">
        <v>2</v>
      </c>
      <c r="E21" s="42">
        <v>2</v>
      </c>
      <c r="F21" s="42">
        <v>2</v>
      </c>
      <c r="G21" s="42">
        <v>3</v>
      </c>
      <c r="H21" s="42">
        <v>2</v>
      </c>
      <c r="I21" s="42"/>
      <c r="J21" s="42">
        <v>2</v>
      </c>
      <c r="K21" s="42">
        <v>2</v>
      </c>
      <c r="L21" s="42">
        <v>2</v>
      </c>
      <c r="M21" s="42">
        <v>2</v>
      </c>
      <c r="N21" s="42">
        <v>3</v>
      </c>
      <c r="O21" s="42">
        <v>2</v>
      </c>
      <c r="P21" s="42">
        <v>5</v>
      </c>
      <c r="Q21" s="42"/>
      <c r="R21" s="43"/>
      <c r="S21" s="51">
        <f t="shared" si="0"/>
        <v>2.42</v>
      </c>
      <c r="T21" s="52">
        <f t="shared" si="1"/>
        <v>2</v>
      </c>
      <c r="U21" s="53">
        <f t="shared" si="2"/>
        <v>0</v>
      </c>
      <c r="V21" s="46">
        <v>30</v>
      </c>
      <c r="W21" s="47">
        <v>1</v>
      </c>
      <c r="X21" s="172" t="str">
        <f t="shared" si="3"/>
        <v>Mjaftueshëm(2)</v>
      </c>
    </row>
    <row r="22" spans="1:24" ht="16.5" thickTop="1" thickBot="1" x14ac:dyDescent="0.25">
      <c r="A22" s="123">
        <v>18</v>
      </c>
      <c r="B22" s="277" t="s">
        <v>215</v>
      </c>
      <c r="C22" s="128" t="s">
        <v>38</v>
      </c>
      <c r="D22" s="42">
        <v>3</v>
      </c>
      <c r="E22" s="42">
        <v>3</v>
      </c>
      <c r="F22" s="42">
        <v>4</v>
      </c>
      <c r="G22" s="42">
        <v>2</v>
      </c>
      <c r="H22" s="42">
        <v>3</v>
      </c>
      <c r="I22" s="42"/>
      <c r="J22" s="42">
        <v>2</v>
      </c>
      <c r="K22" s="42">
        <v>2</v>
      </c>
      <c r="L22" s="42">
        <v>3</v>
      </c>
      <c r="M22" s="42">
        <v>3</v>
      </c>
      <c r="N22" s="42">
        <v>3</v>
      </c>
      <c r="O22" s="42">
        <v>3</v>
      </c>
      <c r="P22" s="42">
        <v>4</v>
      </c>
      <c r="Q22" s="42"/>
      <c r="R22" s="43"/>
      <c r="S22" s="51">
        <f t="shared" si="0"/>
        <v>2.92</v>
      </c>
      <c r="T22" s="52">
        <f t="shared" si="1"/>
        <v>3</v>
      </c>
      <c r="U22" s="53">
        <f t="shared" si="2"/>
        <v>0</v>
      </c>
      <c r="V22" s="46">
        <v>9</v>
      </c>
      <c r="W22" s="47">
        <v>0</v>
      </c>
      <c r="X22" s="172" t="str">
        <f t="shared" si="3"/>
        <v>Mirë(3)</v>
      </c>
    </row>
    <row r="23" spans="1:24" ht="16.5" thickTop="1" thickBot="1" x14ac:dyDescent="0.25">
      <c r="A23" s="123">
        <v>19</v>
      </c>
      <c r="B23" s="277" t="s">
        <v>216</v>
      </c>
      <c r="C23" s="128" t="s">
        <v>35</v>
      </c>
      <c r="D23" s="42">
        <v>5</v>
      </c>
      <c r="E23" s="42">
        <v>5</v>
      </c>
      <c r="F23" s="42">
        <v>5</v>
      </c>
      <c r="G23" s="42">
        <v>5</v>
      </c>
      <c r="H23" s="42">
        <v>5</v>
      </c>
      <c r="I23" s="42"/>
      <c r="J23" s="42">
        <v>5</v>
      </c>
      <c r="K23" s="42">
        <v>5</v>
      </c>
      <c r="L23" s="42">
        <v>5</v>
      </c>
      <c r="M23" s="42">
        <v>5</v>
      </c>
      <c r="N23" s="42">
        <v>5</v>
      </c>
      <c r="O23" s="42">
        <v>5</v>
      </c>
      <c r="P23" s="42">
        <v>5</v>
      </c>
      <c r="Q23" s="42"/>
      <c r="R23" s="43"/>
      <c r="S23" s="51">
        <f t="shared" si="0"/>
        <v>5</v>
      </c>
      <c r="T23" s="52">
        <f t="shared" si="1"/>
        <v>5</v>
      </c>
      <c r="U23" s="53">
        <f t="shared" si="2"/>
        <v>0</v>
      </c>
      <c r="V23" s="46">
        <v>0</v>
      </c>
      <c r="W23" s="47">
        <v>0</v>
      </c>
      <c r="X23" s="172" t="str">
        <f t="shared" si="3"/>
        <v>Shkëlqyeshëm(5)</v>
      </c>
    </row>
    <row r="24" spans="1:24" ht="16.5" thickTop="1" thickBot="1" x14ac:dyDescent="0.25">
      <c r="A24" s="123">
        <v>20</v>
      </c>
      <c r="B24" s="277" t="s">
        <v>217</v>
      </c>
      <c r="C24" s="128" t="s">
        <v>38</v>
      </c>
      <c r="D24" s="42">
        <v>5</v>
      </c>
      <c r="E24" s="42">
        <v>5</v>
      </c>
      <c r="F24" s="42">
        <v>5</v>
      </c>
      <c r="G24" s="42">
        <v>5</v>
      </c>
      <c r="H24" s="42">
        <v>5</v>
      </c>
      <c r="I24" s="42"/>
      <c r="J24" s="42">
        <v>5</v>
      </c>
      <c r="K24" s="42">
        <v>5</v>
      </c>
      <c r="L24" s="42">
        <v>5</v>
      </c>
      <c r="M24" s="42">
        <v>5</v>
      </c>
      <c r="N24" s="42">
        <v>5</v>
      </c>
      <c r="O24" s="42">
        <v>5</v>
      </c>
      <c r="P24" s="42">
        <v>5</v>
      </c>
      <c r="Q24" s="42"/>
      <c r="R24" s="43"/>
      <c r="S24" s="51">
        <f t="shared" si="0"/>
        <v>5</v>
      </c>
      <c r="T24" s="52">
        <f t="shared" si="1"/>
        <v>5</v>
      </c>
      <c r="U24" s="53">
        <f t="shared" si="2"/>
        <v>0</v>
      </c>
      <c r="V24" s="46">
        <v>6</v>
      </c>
      <c r="W24" s="47">
        <v>0</v>
      </c>
      <c r="X24" s="172" t="str">
        <f t="shared" si="3"/>
        <v>Shkëlqyeshëm(5)</v>
      </c>
    </row>
    <row r="25" spans="1:24" ht="16.5" thickTop="1" thickBot="1" x14ac:dyDescent="0.25">
      <c r="A25" s="123">
        <v>21</v>
      </c>
      <c r="B25" s="277" t="s">
        <v>218</v>
      </c>
      <c r="C25" s="128" t="s">
        <v>35</v>
      </c>
      <c r="D25" s="42">
        <v>2</v>
      </c>
      <c r="E25" s="42">
        <v>2</v>
      </c>
      <c r="F25" s="42">
        <v>2</v>
      </c>
      <c r="G25" s="42">
        <v>2</v>
      </c>
      <c r="H25" s="42">
        <v>2</v>
      </c>
      <c r="I25" s="42"/>
      <c r="J25" s="42">
        <v>2</v>
      </c>
      <c r="K25" s="42">
        <v>2</v>
      </c>
      <c r="L25" s="42">
        <v>2</v>
      </c>
      <c r="M25" s="42">
        <v>2</v>
      </c>
      <c r="N25" s="42">
        <v>2</v>
      </c>
      <c r="O25" s="42">
        <v>2</v>
      </c>
      <c r="P25" s="42">
        <v>3</v>
      </c>
      <c r="Q25" s="42"/>
      <c r="R25" s="43"/>
      <c r="S25" s="51">
        <f t="shared" si="0"/>
        <v>2.08</v>
      </c>
      <c r="T25" s="52">
        <f t="shared" si="1"/>
        <v>2</v>
      </c>
      <c r="U25" s="53">
        <f t="shared" si="2"/>
        <v>0</v>
      </c>
      <c r="V25" s="46">
        <v>51</v>
      </c>
      <c r="W25" s="47">
        <v>0</v>
      </c>
      <c r="X25" s="172" t="str">
        <f t="shared" si="3"/>
        <v>Mjaftueshëm(2)</v>
      </c>
    </row>
    <row r="26" spans="1:24" ht="14.25" thickTop="1" thickBot="1" x14ac:dyDescent="0.25">
      <c r="A26" s="123">
        <v>22</v>
      </c>
      <c r="B26" s="277" t="s">
        <v>228</v>
      </c>
      <c r="C26" s="275" t="s">
        <v>38</v>
      </c>
      <c r="D26" s="42">
        <v>3</v>
      </c>
      <c r="E26" s="42">
        <v>2</v>
      </c>
      <c r="F26" s="42">
        <v>3</v>
      </c>
      <c r="G26" s="42">
        <v>2</v>
      </c>
      <c r="H26" s="42">
        <v>2</v>
      </c>
      <c r="I26" s="42"/>
      <c r="J26" s="42">
        <v>2</v>
      </c>
      <c r="K26" s="42">
        <v>2</v>
      </c>
      <c r="L26" s="42">
        <v>2</v>
      </c>
      <c r="M26" s="42">
        <v>4</v>
      </c>
      <c r="N26" s="42">
        <v>3</v>
      </c>
      <c r="O26" s="42">
        <v>3</v>
      </c>
      <c r="P26" s="42">
        <v>4</v>
      </c>
      <c r="Q26" s="42"/>
      <c r="R26" s="43"/>
      <c r="S26" s="51">
        <f t="shared" si="0"/>
        <v>2.67</v>
      </c>
      <c r="T26" s="52">
        <f t="shared" si="1"/>
        <v>3</v>
      </c>
      <c r="U26" s="53">
        <f t="shared" si="2"/>
        <v>0</v>
      </c>
      <c r="V26" s="46">
        <v>0</v>
      </c>
      <c r="W26" s="47">
        <v>0</v>
      </c>
      <c r="X26" s="172" t="str">
        <f t="shared" si="3"/>
        <v>Mirë(3)</v>
      </c>
    </row>
    <row r="27" spans="1:24" ht="14.25" thickTop="1" thickBot="1" x14ac:dyDescent="0.25">
      <c r="A27" s="123">
        <v>23</v>
      </c>
      <c r="B27" s="277" t="s">
        <v>227</v>
      </c>
      <c r="C27" s="278" t="s">
        <v>38</v>
      </c>
      <c r="D27" s="42">
        <v>5</v>
      </c>
      <c r="E27" s="42">
        <v>5</v>
      </c>
      <c r="F27" s="42">
        <v>5</v>
      </c>
      <c r="G27" s="42">
        <v>5</v>
      </c>
      <c r="H27" s="42">
        <v>5</v>
      </c>
      <c r="I27" s="42"/>
      <c r="J27" s="42">
        <v>5</v>
      </c>
      <c r="K27" s="42">
        <v>5</v>
      </c>
      <c r="L27" s="42">
        <v>5</v>
      </c>
      <c r="M27" s="42">
        <v>5</v>
      </c>
      <c r="N27" s="42">
        <v>5</v>
      </c>
      <c r="O27" s="42">
        <v>5</v>
      </c>
      <c r="P27" s="42">
        <v>5</v>
      </c>
      <c r="Q27" s="42"/>
      <c r="R27" s="43"/>
      <c r="S27" s="51">
        <f t="shared" si="0"/>
        <v>5</v>
      </c>
      <c r="T27" s="52">
        <f t="shared" si="1"/>
        <v>5</v>
      </c>
      <c r="U27" s="53">
        <f t="shared" si="2"/>
        <v>0</v>
      </c>
      <c r="V27" s="46">
        <v>0</v>
      </c>
      <c r="W27" s="47">
        <v>0</v>
      </c>
      <c r="X27" s="172" t="str">
        <f t="shared" si="3"/>
        <v>Shkëlqyeshëm(5)</v>
      </c>
    </row>
    <row r="28" spans="1:24" ht="16.5" thickTop="1" thickBot="1" x14ac:dyDescent="0.25">
      <c r="A28" s="123">
        <v>24</v>
      </c>
      <c r="B28" s="277" t="s">
        <v>219</v>
      </c>
      <c r="C28" s="128" t="s">
        <v>38</v>
      </c>
      <c r="D28" s="42">
        <v>5</v>
      </c>
      <c r="E28" s="42">
        <v>5</v>
      </c>
      <c r="F28" s="42">
        <v>5</v>
      </c>
      <c r="G28" s="42">
        <v>5</v>
      </c>
      <c r="H28" s="42">
        <v>5</v>
      </c>
      <c r="I28" s="42"/>
      <c r="J28" s="42">
        <v>5</v>
      </c>
      <c r="K28" s="42">
        <v>5</v>
      </c>
      <c r="L28" s="42">
        <v>5</v>
      </c>
      <c r="M28" s="42">
        <v>5</v>
      </c>
      <c r="N28" s="42">
        <v>5</v>
      </c>
      <c r="O28" s="42">
        <v>5</v>
      </c>
      <c r="P28" s="42">
        <v>5</v>
      </c>
      <c r="Q28" s="42"/>
      <c r="R28" s="43"/>
      <c r="S28" s="51">
        <f t="shared" si="0"/>
        <v>5</v>
      </c>
      <c r="T28" s="52">
        <f t="shared" si="1"/>
        <v>5</v>
      </c>
      <c r="U28" s="53">
        <f t="shared" si="2"/>
        <v>0</v>
      </c>
      <c r="V28" s="46">
        <v>0</v>
      </c>
      <c r="W28" s="47">
        <v>0</v>
      </c>
      <c r="X28" s="172" t="str">
        <f t="shared" si="3"/>
        <v>Shkëlqyeshëm(5)</v>
      </c>
    </row>
    <row r="29" spans="1:24" ht="17.25" thickTop="1" thickBot="1" x14ac:dyDescent="0.3">
      <c r="A29" s="123">
        <v>25</v>
      </c>
      <c r="B29" s="126" t="s">
        <v>220</v>
      </c>
      <c r="C29" s="128" t="s">
        <v>35</v>
      </c>
      <c r="D29" s="42">
        <v>2</v>
      </c>
      <c r="E29" s="42">
        <v>2</v>
      </c>
      <c r="F29" s="42">
        <v>2</v>
      </c>
      <c r="G29" s="42">
        <v>2</v>
      </c>
      <c r="H29" s="42">
        <v>2</v>
      </c>
      <c r="I29" s="42"/>
      <c r="J29" s="42">
        <v>1</v>
      </c>
      <c r="K29" s="42">
        <v>1</v>
      </c>
      <c r="L29" s="42">
        <v>2</v>
      </c>
      <c r="M29" s="42">
        <v>2</v>
      </c>
      <c r="N29" s="42">
        <v>3</v>
      </c>
      <c r="O29" s="42">
        <v>2</v>
      </c>
      <c r="P29" s="42">
        <v>4</v>
      </c>
      <c r="Q29" s="42"/>
      <c r="R29" s="43"/>
      <c r="S29" s="51">
        <f t="shared" si="0"/>
        <v>1</v>
      </c>
      <c r="T29" s="52">
        <f t="shared" si="1"/>
        <v>1</v>
      </c>
      <c r="U29" s="53">
        <f t="shared" si="2"/>
        <v>2</v>
      </c>
      <c r="V29" s="46">
        <v>10</v>
      </c>
      <c r="W29" s="47">
        <v>1</v>
      </c>
      <c r="X29" s="172" t="str">
        <f t="shared" si="3"/>
        <v>Pamjaftueshëm (1)</v>
      </c>
    </row>
    <row r="30" spans="1:24" ht="17.25" thickTop="1" thickBot="1" x14ac:dyDescent="0.3">
      <c r="A30" s="123">
        <v>26</v>
      </c>
      <c r="B30" s="126" t="s">
        <v>221</v>
      </c>
      <c r="C30" s="128" t="s">
        <v>35</v>
      </c>
      <c r="D30" s="42">
        <v>2</v>
      </c>
      <c r="E30" s="42">
        <v>2</v>
      </c>
      <c r="F30" s="42">
        <v>2</v>
      </c>
      <c r="G30" s="42">
        <v>2</v>
      </c>
      <c r="H30" s="42">
        <v>2</v>
      </c>
      <c r="I30" s="42"/>
      <c r="J30" s="42">
        <v>1</v>
      </c>
      <c r="K30" s="42">
        <v>2</v>
      </c>
      <c r="L30" s="42">
        <v>2</v>
      </c>
      <c r="M30" s="42">
        <v>2</v>
      </c>
      <c r="N30" s="42">
        <v>3</v>
      </c>
      <c r="O30" s="42">
        <v>2</v>
      </c>
      <c r="P30" s="42">
        <v>4</v>
      </c>
      <c r="Q30" s="42"/>
      <c r="R30" s="43"/>
      <c r="S30" s="51">
        <f t="shared" si="0"/>
        <v>1</v>
      </c>
      <c r="T30" s="52">
        <f t="shared" si="1"/>
        <v>1</v>
      </c>
      <c r="U30" s="53">
        <f t="shared" si="2"/>
        <v>1</v>
      </c>
      <c r="V30" s="46">
        <v>57</v>
      </c>
      <c r="W30" s="47">
        <v>1</v>
      </c>
      <c r="X30" s="172" t="str">
        <f t="shared" si="3"/>
        <v>Pamjaftueshëm (1)</v>
      </c>
    </row>
    <row r="31" spans="1:24" ht="17.25" thickTop="1" thickBot="1" x14ac:dyDescent="0.3">
      <c r="A31" s="123">
        <v>27</v>
      </c>
      <c r="B31" s="126" t="s">
        <v>222</v>
      </c>
      <c r="C31" s="128" t="s">
        <v>38</v>
      </c>
      <c r="D31" s="42">
        <v>3</v>
      </c>
      <c r="E31" s="42">
        <v>2</v>
      </c>
      <c r="F31" s="42">
        <v>4</v>
      </c>
      <c r="G31" s="42">
        <v>2</v>
      </c>
      <c r="H31" s="42">
        <v>3</v>
      </c>
      <c r="I31" s="42"/>
      <c r="J31" s="42">
        <v>3</v>
      </c>
      <c r="K31" s="42">
        <v>2</v>
      </c>
      <c r="L31" s="42">
        <v>3</v>
      </c>
      <c r="M31" s="42">
        <v>4</v>
      </c>
      <c r="N31" s="42">
        <v>5</v>
      </c>
      <c r="O31" s="42">
        <v>3</v>
      </c>
      <c r="P31" s="42">
        <v>5</v>
      </c>
      <c r="Q31" s="42"/>
      <c r="R31" s="43"/>
      <c r="S31" s="51">
        <f t="shared" si="0"/>
        <v>3.25</v>
      </c>
      <c r="T31" s="52">
        <f t="shared" si="1"/>
        <v>3</v>
      </c>
      <c r="U31" s="53">
        <f t="shared" si="2"/>
        <v>0</v>
      </c>
      <c r="V31" s="46">
        <v>0</v>
      </c>
      <c r="W31" s="47">
        <v>0</v>
      </c>
      <c r="X31" s="172" t="str">
        <f t="shared" si="3"/>
        <v>Mirë(3)</v>
      </c>
    </row>
    <row r="32" spans="1:24" ht="17.25" thickTop="1" thickBot="1" x14ac:dyDescent="0.3">
      <c r="A32" s="123">
        <v>28</v>
      </c>
      <c r="B32" s="126" t="s">
        <v>127</v>
      </c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Top="1" thickBot="1" x14ac:dyDescent="0.3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Top="1" thickBot="1" x14ac:dyDescent="0.3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Top="1" thickBot="1" x14ac:dyDescent="0.3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Top="1" thickBot="1" x14ac:dyDescent="0.3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Top="1" thickBot="1" x14ac:dyDescent="0.3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Top="1" thickBot="1" x14ac:dyDescent="0.3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Top="1" thickBot="1" x14ac:dyDescent="0.3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Top="1" thickBot="1" x14ac:dyDescent="0.3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Top="1" thickBot="1" x14ac:dyDescent="0.3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Top="1" thickBot="1" x14ac:dyDescent="0.3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Top="1" thickBot="1" x14ac:dyDescent="0.3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Top="1" thickBot="1" x14ac:dyDescent="0.3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Top="1" thickBot="1" x14ac:dyDescent="0.3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Top="1" thickBot="1" x14ac:dyDescent="0.3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Top="1" thickBot="1" x14ac:dyDescent="0.3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Top="1" thickBot="1" x14ac:dyDescent="0.25">
      <c r="A48" s="264">
        <v>44</v>
      </c>
      <c r="B48" s="270"/>
      <c r="C48" s="268"/>
      <c r="D48" s="26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Top="1" thickBot="1" x14ac:dyDescent="0.25">
      <c r="A49" s="265">
        <v>45</v>
      </c>
      <c r="B49" s="271"/>
      <c r="C49" s="269"/>
      <c r="D49" s="26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Top="1" thickBot="1" x14ac:dyDescent="0.25">
      <c r="A50" s="287"/>
      <c r="B50" s="288"/>
      <c r="C50" s="288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90"/>
      <c r="V50" s="63">
        <f>SUM(V5:V49)</f>
        <v>261</v>
      </c>
      <c r="W50" s="64">
        <f>SUM(W5:W49)</f>
        <v>37</v>
      </c>
      <c r="X50" s="291"/>
    </row>
    <row r="51" spans="1:24" ht="14.25" thickTop="1" thickBot="1" x14ac:dyDescent="0.25">
      <c r="A51" s="293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5"/>
      <c r="Q51" s="284" t="s">
        <v>11</v>
      </c>
      <c r="R51" s="285"/>
      <c r="S51" s="285"/>
      <c r="T51" s="285"/>
      <c r="U51" s="286"/>
      <c r="V51" s="296">
        <f>SUM(V50:W50)</f>
        <v>298</v>
      </c>
      <c r="W51" s="297"/>
      <c r="X51" s="292"/>
    </row>
    <row r="52" spans="1:24" ht="13.5" thickTop="1" x14ac:dyDescent="0.2"/>
  </sheetData>
  <sheetProtection password="CAF3" sheet="1" objects="1" scenarios="1"/>
  <customSheetViews>
    <customSheetView guid="{FE062A7B-129A-47AA-BAF4-C05BB1B63AE1}" scale="80" showGridLines="0" showRuler="0">
      <selection activeCell="B6" sqref="B6"/>
      <pageMargins left="0.75" right="0.75" top="1" bottom="1" header="0.5" footer="0.5"/>
      <printOptions horizontalCentered="1" verticalCentered="1"/>
      <pageSetup scale="85" fitToWidth="2" fitToHeight="2" orientation="landscape" r:id="rId1"/>
      <headerFooter alignWithMargins="0">
        <oddHeader>&amp;L&amp;F&amp;C&amp;A&amp;RFaqe &amp;P</oddHeader>
        <oddFooter>&amp;L Data: &amp;D</oddFooter>
      </headerFooter>
    </customSheetView>
    <customSheetView guid="{60D67EA6-9419-4398-B5B7-3ACAA4A41434}" scale="80" showGridLines="0" showRuler="0">
      <selection activeCell="S4" sqref="S4"/>
      <pageMargins left="0.75" right="0.75" top="1" bottom="1" header="0.5" footer="0.5"/>
      <printOptions horizontalCentered="1" verticalCentered="1"/>
      <pageSetup scale="85" fitToWidth="2" fitToHeight="2" orientation="landscape" r:id="rId2"/>
      <headerFooter alignWithMargins="0">
        <oddHeader>&amp;L&amp;F&amp;C&amp;A&amp;RFaqe &amp;P</oddHeader>
        <oddFooter>&amp;L Data: &amp;D</oddFooter>
      </headerFooter>
    </customSheetView>
  </customSheetViews>
  <mergeCells count="12">
    <mergeCell ref="D1:X1"/>
    <mergeCell ref="E2:L2"/>
    <mergeCell ref="M2:R2"/>
    <mergeCell ref="T2:X2"/>
    <mergeCell ref="A50:U50"/>
    <mergeCell ref="X50:X51"/>
    <mergeCell ref="A51:P51"/>
    <mergeCell ref="Q51:U51"/>
    <mergeCell ref="V51:W51"/>
    <mergeCell ref="A3:C3"/>
    <mergeCell ref="D3:U3"/>
    <mergeCell ref="V3:W3"/>
  </mergeCells>
  <phoneticPr fontId="0" type="noConversion"/>
  <dataValidations xWindow="202" yWindow="363"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75" right="0.75" top="1" bottom="1" header="0.5" footer="0.5"/>
  <pageSetup scale="85" fitToWidth="2" fitToHeight="2" orientation="landscape" r:id="rId3"/>
  <headerFooter alignWithMargins="0">
    <oddHeader>&amp;L&amp;F&amp;C&amp;A&amp;RFaqe &amp;P</oddHeader>
    <oddFooter>&amp;L Data: &amp;D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showGridLines="0" workbookViewId="0">
      <selection activeCell="AO35" sqref="AO35"/>
    </sheetView>
  </sheetViews>
  <sheetFormatPr defaultRowHeight="12.75" x14ac:dyDescent="0.2"/>
  <cols>
    <col min="1" max="1" width="12.5703125" customWidth="1"/>
    <col min="2" max="2" width="18" customWidth="1"/>
    <col min="3" max="3" width="6" customWidth="1"/>
    <col min="4" max="4" width="7.7109375" customWidth="1"/>
    <col min="5" max="5" width="7.85546875" customWidth="1"/>
    <col min="6" max="6" width="22" customWidth="1"/>
    <col min="7" max="7" width="11.5703125" customWidth="1"/>
    <col min="8" max="8" width="12.7109375" hidden="1" customWidth="1"/>
    <col min="9" max="10" width="10.140625" hidden="1" customWidth="1"/>
    <col min="11" max="11" width="12.85546875" hidden="1" customWidth="1"/>
    <col min="12" max="12" width="16.28515625" hidden="1" customWidth="1"/>
    <col min="13" max="13" width="12.42578125" hidden="1" customWidth="1"/>
    <col min="14" max="14" width="13.5703125" hidden="1" customWidth="1"/>
    <col min="15" max="15" width="15.140625" hidden="1" customWidth="1"/>
    <col min="16" max="16" width="14.42578125" hidden="1" customWidth="1"/>
    <col min="17" max="17" width="12.5703125" hidden="1" customWidth="1"/>
    <col min="18" max="18" width="11.140625" hidden="1" customWidth="1"/>
    <col min="19" max="39" width="9.140625" hidden="1" customWidth="1"/>
  </cols>
  <sheetData>
    <row r="1" spans="1:28" ht="36" customHeight="1" thickTop="1" thickBot="1" x14ac:dyDescent="0.25">
      <c r="A1" s="304" t="str">
        <f>'Të dhënat për Lib. amë'!$G$1</f>
        <v xml:space="preserve"> KlasaVI-2, Kujd.kl.Xhevrije Gashi</v>
      </c>
      <c r="B1" s="305"/>
      <c r="C1" s="305"/>
      <c r="D1" s="305"/>
      <c r="E1" s="305"/>
      <c r="F1" s="305"/>
      <c r="G1" s="306"/>
      <c r="V1" s="158" t="s">
        <v>154</v>
      </c>
      <c r="W1" s="158" t="s">
        <v>152</v>
      </c>
      <c r="X1" s="158" t="s">
        <v>153</v>
      </c>
      <c r="Z1" s="158" t="s">
        <v>157</v>
      </c>
      <c r="AA1" s="158" t="s">
        <v>156</v>
      </c>
      <c r="AB1" s="158" t="s">
        <v>155</v>
      </c>
    </row>
    <row r="2" spans="1:28" ht="14.25" thickTop="1" thickBot="1" x14ac:dyDescent="0.25">
      <c r="A2" s="312" t="str">
        <f>'Të dhënat për Lib. amë'!$Z$1</f>
        <v>Suksesi i nx. në kl VI -2  në gjysëmvjetorin e II-rë,vitit shkollor 2014/2015</v>
      </c>
      <c r="B2" s="313"/>
      <c r="C2" s="313"/>
      <c r="D2" s="313"/>
      <c r="E2" s="314"/>
      <c r="F2" s="318" t="str">
        <f>'Të dhënat për Lib. amë'!BZ5</f>
        <v>Nxënës me shumë mungesa të pa arsyeshme</v>
      </c>
      <c r="G2" s="319"/>
      <c r="V2" s="272">
        <v>1</v>
      </c>
      <c r="W2" s="272">
        <f>IF(' Të dhënat për suksesin'!C5="f",' Të dhënat për suksesin'!T5,6)</f>
        <v>6</v>
      </c>
      <c r="X2" s="272">
        <f>IF(' Të dhënat për suksesin'!C5="m",' Të dhënat për suksesin'!T5,6)</f>
        <v>4</v>
      </c>
      <c r="Z2" s="273">
        <v>1</v>
      </c>
      <c r="AA2" s="273">
        <f>IF(' Të dhënat për suksesin'!C5="f",' Të dhënat për suksesin'!U5,-1)</f>
        <v>-1</v>
      </c>
      <c r="AB2" s="273">
        <f>IF(' Të dhënat për suksesin'!C5="m",' Të dhënat për suksesin'!U5,-1)</f>
        <v>0</v>
      </c>
    </row>
    <row r="3" spans="1:28" ht="13.5" thickBot="1" x14ac:dyDescent="0.25">
      <c r="A3" s="315"/>
      <c r="B3" s="316"/>
      <c r="C3" s="316"/>
      <c r="D3" s="316"/>
      <c r="E3" s="317"/>
      <c r="F3" s="320"/>
      <c r="G3" s="321"/>
      <c r="V3" s="272">
        <v>2</v>
      </c>
      <c r="W3" s="272">
        <f>IF(' Të dhënat për suksesin'!C6="f",' Të dhënat për suksesin'!T6,6)</f>
        <v>6</v>
      </c>
      <c r="X3" s="272">
        <f>IF(' Të dhënat për suksesin'!C6="m",' Të dhënat për suksesin'!T6,6)</f>
        <v>5</v>
      </c>
      <c r="Z3" s="273">
        <v>2</v>
      </c>
      <c r="AA3" s="273">
        <f>IF(' Të dhënat për suksesin'!C6="f",' Të dhënat për suksesin'!U6,-1)</f>
        <v>-1</v>
      </c>
      <c r="AB3" s="273">
        <f>IF(' Të dhënat për suksesin'!C6="m",' Të dhënat për suksesin'!U6,-1)</f>
        <v>0</v>
      </c>
    </row>
    <row r="4" spans="1:28" ht="13.5" thickBot="1" x14ac:dyDescent="0.25">
      <c r="A4" s="348" t="str">
        <f>'Të dhënat për Lib. amë'!BU7</f>
        <v>NXËNËS</v>
      </c>
      <c r="B4" s="307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17</v>
      </c>
      <c r="E4" s="309" t="s">
        <v>65</v>
      </c>
      <c r="F4" s="36" t="s">
        <v>36</v>
      </c>
      <c r="G4" s="37" t="str">
        <f>'Të dhënat për Lib. amë'!CA7</f>
        <v>Nr. i mung.</v>
      </c>
      <c r="V4" s="272">
        <v>3</v>
      </c>
      <c r="W4" s="272">
        <f>IF(' Të dhënat për suksesin'!C7="f",' Të dhënat për suksesin'!T7,6)</f>
        <v>6</v>
      </c>
      <c r="X4" s="272">
        <f>IF(' Të dhënat për suksesin'!C7="m",' Të dhënat për suksesin'!T7,6)</f>
        <v>4</v>
      </c>
      <c r="Z4" s="273">
        <v>3</v>
      </c>
      <c r="AA4" s="273">
        <f>IF(' Të dhënat për suksesin'!C7="f",' Të dhënat për suksesin'!U7,-1)</f>
        <v>-1</v>
      </c>
      <c r="AB4" s="273">
        <f>IF(' Të dhënat për suksesin'!C7="m",' Të dhënat për suksesin'!U7,-1)</f>
        <v>0</v>
      </c>
    </row>
    <row r="5" spans="1:28" ht="13.5" thickBot="1" x14ac:dyDescent="0.25">
      <c r="A5" s="348"/>
      <c r="B5" s="307"/>
      <c r="C5" s="36" t="str">
        <f>'Të dhënat për Lib. amë'!BW8</f>
        <v>F</v>
      </c>
      <c r="D5" s="36">
        <f>COUNTIF('Të dhënat për Lib. amë'!H5:H49,"F")</f>
        <v>10</v>
      </c>
      <c r="E5" s="310"/>
      <c r="F5" s="217"/>
      <c r="G5" s="218"/>
      <c r="V5" s="272">
        <v>4</v>
      </c>
      <c r="W5" s="272">
        <f>IF(' Të dhënat për suksesin'!C8="f",' Të dhënat për suksesin'!T8,6)</f>
        <v>6</v>
      </c>
      <c r="X5" s="272">
        <f>IF(' Të dhënat për suksesin'!C8="m",' Të dhënat për suksesin'!T8,6)</f>
        <v>3</v>
      </c>
      <c r="Z5" s="273">
        <v>4</v>
      </c>
      <c r="AA5" s="273">
        <f>IF(' Të dhënat për suksesin'!C8="f",' Të dhënat për suksesin'!U8,-1)</f>
        <v>-1</v>
      </c>
      <c r="AB5" s="273">
        <f>IF(' Të dhënat për suksesin'!C8="m",' Të dhënat për suksesin'!U8,-1)</f>
        <v>0</v>
      </c>
    </row>
    <row r="6" spans="1:28" ht="13.5" thickBot="1" x14ac:dyDescent="0.25">
      <c r="A6" s="348"/>
      <c r="B6" s="307"/>
      <c r="C6" s="40" t="str">
        <f>'Të dhënat për Lib. amë'!BW9</f>
        <v>Gj</v>
      </c>
      <c r="D6" s="40">
        <f>' Të dhënat për suksesin'!$S$2</f>
        <v>27</v>
      </c>
      <c r="E6" s="310"/>
      <c r="F6" s="217"/>
      <c r="G6" s="218"/>
      <c r="V6" s="272">
        <v>5</v>
      </c>
      <c r="W6" s="272">
        <f>IF(' Të dhënat për suksesin'!C9="f",' Të dhënat për suksesin'!T9,6)</f>
        <v>6</v>
      </c>
      <c r="X6" s="272">
        <f>IF(' Të dhënat për suksesin'!C9="m",' Të dhënat për suksesin'!T9,6)</f>
        <v>5</v>
      </c>
      <c r="Z6" s="273">
        <v>5</v>
      </c>
      <c r="AA6" s="273">
        <f>IF(' Të dhënat për suksesin'!C9="f",' Të dhënat për suksesin'!U9,-1)</f>
        <v>-1</v>
      </c>
      <c r="AB6" s="273">
        <f>IF(' Të dhënat për suksesin'!C9="m",' Të dhënat për suksesin'!U9,-1)</f>
        <v>0</v>
      </c>
    </row>
    <row r="7" spans="1:28" ht="13.5" thickBot="1" x14ac:dyDescent="0.25">
      <c r="A7" s="348"/>
      <c r="B7" s="307" t="str">
        <f>'Të dhënat për Lib. amë'!BV10</f>
        <v>Vijojnë</v>
      </c>
      <c r="C7" s="36" t="str">
        <f>'Të dhënat për Lib. amë'!BW10</f>
        <v>M</v>
      </c>
      <c r="D7" s="36">
        <f>D4-D37</f>
        <v>17</v>
      </c>
      <c r="E7" s="310"/>
      <c r="F7" s="217"/>
      <c r="G7" s="218"/>
      <c r="V7" s="272">
        <v>6</v>
      </c>
      <c r="W7" s="272">
        <f>IF(' Të dhënat për suksesin'!C10="f",' Të dhënat për suksesin'!T10,6)</f>
        <v>1</v>
      </c>
      <c r="X7" s="272">
        <f>IF(' Të dhënat për suksesin'!C10="m",' Të dhënat për suksesin'!T10,6)</f>
        <v>6</v>
      </c>
      <c r="Z7" s="273">
        <v>6</v>
      </c>
      <c r="AA7" s="273">
        <f>IF(' Të dhënat për suksesin'!C10="f",' Të dhënat për suksesin'!U10,-1)</f>
        <v>1</v>
      </c>
      <c r="AB7" s="273">
        <f>IF(' Të dhënat për suksesin'!C10="m",' Të dhënat për suksesin'!U10,-1)</f>
        <v>-1</v>
      </c>
    </row>
    <row r="8" spans="1:28" ht="13.5" thickBot="1" x14ac:dyDescent="0.25">
      <c r="A8" s="348"/>
      <c r="B8" s="307"/>
      <c r="C8" s="36" t="str">
        <f>'Të dhënat për Lib. amë'!BW11</f>
        <v>F</v>
      </c>
      <c r="D8" s="36">
        <f>D5-D38</f>
        <v>10</v>
      </c>
      <c r="E8" s="310"/>
      <c r="F8" s="217"/>
      <c r="G8" s="218"/>
      <c r="V8" s="272">
        <v>7</v>
      </c>
      <c r="W8" s="272">
        <f>IF(' Të dhënat për suksesin'!C11="f",' Të dhënat për suksesin'!T11,6)</f>
        <v>4</v>
      </c>
      <c r="X8" s="272">
        <f>IF(' Të dhënat për suksesin'!C11="m",' Të dhënat për suksesin'!T11,6)</f>
        <v>6</v>
      </c>
      <c r="Z8" s="273">
        <v>7</v>
      </c>
      <c r="AA8" s="273">
        <f>IF(' Të dhënat për suksesin'!C11="f",' Të dhënat për suksesin'!U11,-1)</f>
        <v>0</v>
      </c>
      <c r="AB8" s="273">
        <f>IF(' Të dhënat për suksesin'!C11="m",' Të dhënat për suksesin'!U11,-1)</f>
        <v>-1</v>
      </c>
    </row>
    <row r="9" spans="1:28" ht="13.5" thickBot="1" x14ac:dyDescent="0.25">
      <c r="A9" s="349"/>
      <c r="B9" s="307"/>
      <c r="C9" s="40" t="str">
        <f>'Të dhënat për Lib. amë'!BW12</f>
        <v>Gj</v>
      </c>
      <c r="D9" s="199">
        <f>D6-D39</f>
        <v>27</v>
      </c>
      <c r="E9" s="311"/>
      <c r="F9" s="217"/>
      <c r="G9" s="218"/>
      <c r="V9" s="272">
        <v>8</v>
      </c>
      <c r="W9" s="272">
        <f>IF(' Të dhënat për suksesin'!C12="f",' Të dhënat për suksesin'!T12,6)</f>
        <v>6</v>
      </c>
      <c r="X9" s="272">
        <f>IF(' Të dhënat për suksesin'!C12="m",' Të dhënat për suksesin'!T12,6)</f>
        <v>4</v>
      </c>
      <c r="Z9" s="273">
        <v>8</v>
      </c>
      <c r="AA9" s="273">
        <f>IF(' Të dhënat për suksesin'!C12="f",' Të dhënat për suksesin'!U12,-1)</f>
        <v>-1</v>
      </c>
      <c r="AB9" s="273">
        <f>IF(' Të dhënat për suksesin'!C12="m",' Të dhënat për suksesin'!U12,-1)</f>
        <v>0</v>
      </c>
    </row>
    <row r="10" spans="1:28" ht="14.25" thickTop="1" thickBot="1" x14ac:dyDescent="0.25">
      <c r="A10" s="323" t="str">
        <f>'Të dhënat për Lib. amë'!BU13</f>
        <v>SUKSESI</v>
      </c>
      <c r="B10" s="308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3</v>
      </c>
      <c r="E10" s="38">
        <f>D10/D9</f>
        <v>0.1111111111111111</v>
      </c>
      <c r="F10" s="217"/>
      <c r="G10" s="218"/>
      <c r="V10" s="272">
        <v>9</v>
      </c>
      <c r="W10" s="272">
        <f>IF(' Të dhënat për suksesin'!C13="f",' Të dhënat për suksesin'!T13,6)</f>
        <v>6</v>
      </c>
      <c r="X10" s="272">
        <f>IF(' Të dhënat për suksesin'!C13="m",' Të dhënat për suksesin'!T13,6)</f>
        <v>4</v>
      </c>
      <c r="Z10" s="273">
        <v>9</v>
      </c>
      <c r="AA10" s="273">
        <f>IF(' Të dhënat për suksesin'!C13="f",' Të dhënat për suksesin'!U13,-1)</f>
        <v>-1</v>
      </c>
      <c r="AB10" s="273">
        <f>IF(' Të dhënat për suksesin'!C13="m",' Të dhënat për suksesin'!U13,-1)</f>
        <v>0</v>
      </c>
    </row>
    <row r="11" spans="1:28" ht="13.5" thickBot="1" x14ac:dyDescent="0.25">
      <c r="A11" s="324"/>
      <c r="B11" s="308"/>
      <c r="C11" s="36" t="str">
        <f>'Të dhënat për Lib. amë'!BW14</f>
        <v>F</v>
      </c>
      <c r="D11" s="36">
        <f>COUNTIF(W2:W46,"=5")</f>
        <v>5</v>
      </c>
      <c r="E11" s="38">
        <f>D11/D9</f>
        <v>0.18518518518518517</v>
      </c>
      <c r="F11" s="217"/>
      <c r="G11" s="218"/>
      <c r="V11" s="272">
        <v>10</v>
      </c>
      <c r="W11" s="272">
        <f>IF(' Të dhënat për suksesin'!C14="f",' Të dhënat për suksesin'!T14,6)</f>
        <v>6</v>
      </c>
      <c r="X11" s="272">
        <f>IF(' Të dhënat për suksesin'!C14="m",' Të dhënat për suksesin'!T14,6)</f>
        <v>1</v>
      </c>
      <c r="Z11" s="273">
        <v>10</v>
      </c>
      <c r="AA11" s="273">
        <f>IF(' Të dhënat për suksesin'!C14="f",' Të dhënat për suksesin'!U14,-1)</f>
        <v>-1</v>
      </c>
      <c r="AB11" s="273">
        <f>IF(' Të dhënat për suksesin'!C14="m",' Të dhënat për suksesin'!U14,-1)</f>
        <v>1</v>
      </c>
    </row>
    <row r="12" spans="1:28" ht="13.5" thickBot="1" x14ac:dyDescent="0.25">
      <c r="A12" s="324"/>
      <c r="B12" s="308"/>
      <c r="C12" s="40" t="str">
        <f>'Të dhënat për Lib. amë'!BW15</f>
        <v>Gj</v>
      </c>
      <c r="D12" s="40">
        <f>COUNTIF('Të dhënat për Lib. amë'!AP5:AP49,"=5")</f>
        <v>8</v>
      </c>
      <c r="E12" s="200">
        <f>D12/D9</f>
        <v>0.29629629629629628</v>
      </c>
      <c r="F12" s="217"/>
      <c r="G12" s="218"/>
      <c r="V12" s="272">
        <v>11</v>
      </c>
      <c r="W12" s="272">
        <f>IF(' Të dhënat për suksesin'!C15="f",' Të dhënat për suksesin'!T15,6)</f>
        <v>6</v>
      </c>
      <c r="X12" s="272">
        <f>IF(' Të dhënat për suksesin'!C15="m",' Të dhënat për suksesin'!T15,6)</f>
        <v>1</v>
      </c>
      <c r="Z12" s="273">
        <v>11</v>
      </c>
      <c r="AA12" s="273">
        <f>IF(' Të dhënat për suksesin'!C15="f",' Të dhënat për suksesin'!U15,-1)</f>
        <v>-1</v>
      </c>
      <c r="AB12" s="273">
        <f>IF(' Të dhënat për suksesin'!C15="m",' Të dhënat për suksesin'!U15,-1)</f>
        <v>4</v>
      </c>
    </row>
    <row r="13" spans="1:28" ht="13.5" thickBot="1" x14ac:dyDescent="0.25">
      <c r="A13" s="324"/>
      <c r="B13" s="308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6</v>
      </c>
      <c r="E13" s="38">
        <f>D13/D9</f>
        <v>0.22222222222222221</v>
      </c>
      <c r="F13" s="217"/>
      <c r="G13" s="218"/>
      <c r="V13" s="272">
        <v>12</v>
      </c>
      <c r="W13" s="272">
        <f>IF(' Të dhënat për suksesin'!C16="f",' Të dhënat për suksesin'!T16,6)</f>
        <v>6</v>
      </c>
      <c r="X13" s="272">
        <f>IF(' Të dhënat për suksesin'!C16="m",' Të dhënat për suksesin'!T16,6)</f>
        <v>1</v>
      </c>
      <c r="Z13" s="273">
        <v>12</v>
      </c>
      <c r="AA13" s="273">
        <f>IF(' Të dhënat për suksesin'!C16="f",' Të dhënat për suksesin'!U16,-1)</f>
        <v>-1</v>
      </c>
      <c r="AB13" s="273">
        <f>IF(' Të dhënat për suksesin'!C16="m",' Të dhënat për suksesin'!U16,-1)</f>
        <v>4</v>
      </c>
    </row>
    <row r="14" spans="1:28" ht="13.5" thickBot="1" x14ac:dyDescent="0.25">
      <c r="A14" s="324"/>
      <c r="B14" s="308"/>
      <c r="C14" s="36" t="str">
        <f>'Të dhënat për Lib. amë'!BW17</f>
        <v>F</v>
      </c>
      <c r="D14" s="36">
        <f>COUNTIF(W2:W46,"=4")</f>
        <v>1</v>
      </c>
      <c r="E14" s="38">
        <f>D14/D9</f>
        <v>3.7037037037037035E-2</v>
      </c>
      <c r="F14" s="217"/>
      <c r="G14" s="218"/>
      <c r="V14" s="272">
        <v>13</v>
      </c>
      <c r="W14" s="272">
        <f>IF(' Të dhënat për suksesin'!C17="f",' Të dhënat për suksesin'!T17,6)</f>
        <v>5</v>
      </c>
      <c r="X14" s="272">
        <f>IF(' Të dhënat për suksesin'!C17="m",' Të dhënat për suksesin'!T17,6)</f>
        <v>6</v>
      </c>
      <c r="Z14" s="273">
        <v>13</v>
      </c>
      <c r="AA14" s="273">
        <f>IF(' Të dhënat për suksesin'!C17="f",' Të dhënat për suksesin'!U17,-1)</f>
        <v>0</v>
      </c>
      <c r="AB14" s="273">
        <f>IF(' Të dhënat për suksesin'!C17="m",' Të dhënat për suksesin'!U17,-1)</f>
        <v>-1</v>
      </c>
    </row>
    <row r="15" spans="1:28" ht="13.5" thickBot="1" x14ac:dyDescent="0.25">
      <c r="A15" s="324"/>
      <c r="B15" s="308"/>
      <c r="C15" s="40" t="str">
        <f>'Të dhënat për Lib. amë'!BW18</f>
        <v>Gj</v>
      </c>
      <c r="D15" s="40">
        <f>COUNTIF('Të dhënat për Lib. amë'!AP5:AP49,"=4")</f>
        <v>7</v>
      </c>
      <c r="E15" s="200">
        <f>D15/D9</f>
        <v>0.25925925925925924</v>
      </c>
      <c r="F15" s="217"/>
      <c r="G15" s="218"/>
      <c r="V15" s="272">
        <v>14</v>
      </c>
      <c r="W15" s="272">
        <f>IF(' Të dhënat për suksesin'!C18="f",' Të dhënat për suksesin'!T18,6)</f>
        <v>5</v>
      </c>
      <c r="X15" s="272">
        <f>IF(' Të dhënat për suksesin'!C18="m",' Të dhënat për suksesin'!T18,6)</f>
        <v>6</v>
      </c>
      <c r="Z15" s="273">
        <v>14</v>
      </c>
      <c r="AA15" s="273">
        <f>IF(' Të dhënat për suksesin'!C18="f",' Të dhënat për suksesin'!U18,-1)</f>
        <v>0</v>
      </c>
      <c r="AB15" s="273">
        <f>IF(' Të dhënat për suksesin'!C18="m",' Të dhënat për suksesin'!U18,-1)</f>
        <v>-1</v>
      </c>
    </row>
    <row r="16" spans="1:28" ht="13.5" thickBot="1" x14ac:dyDescent="0.25">
      <c r="A16" s="324"/>
      <c r="B16" s="308" t="str">
        <f>'Të dhënat për Lib. amë'!BV19</f>
        <v>Të  mirë</v>
      </c>
      <c r="C16" s="36" t="str">
        <f>'Të dhënat për Lib. amë'!BW19</f>
        <v>M</v>
      </c>
      <c r="D16" s="36">
        <f>COUNTIF(X2:X46,"=3")</f>
        <v>1</v>
      </c>
      <c r="E16" s="38">
        <f>D16/D9</f>
        <v>3.7037037037037035E-2</v>
      </c>
      <c r="F16" s="217"/>
      <c r="G16" s="218"/>
      <c r="V16" s="272">
        <v>15</v>
      </c>
      <c r="W16" s="272">
        <f>IF(' Të dhënat për suksesin'!C19="f",' Të dhënat për suksesin'!T19,6)</f>
        <v>6</v>
      </c>
      <c r="X16" s="272">
        <f>IF(' Të dhënat për suksesin'!C19="m",' Të dhënat për suksesin'!T19,6)</f>
        <v>4</v>
      </c>
      <c r="Z16" s="273">
        <v>15</v>
      </c>
      <c r="AA16" s="273">
        <f>IF(' Të dhënat për suksesin'!C19="f",' Të dhënat për suksesin'!U19,-1)</f>
        <v>-1</v>
      </c>
      <c r="AB16" s="273">
        <f>IF(' Të dhënat për suksesin'!C19="m",' Të dhënat për suksesin'!U19,-1)</f>
        <v>0</v>
      </c>
    </row>
    <row r="17" spans="1:28" ht="13.5" thickBot="1" x14ac:dyDescent="0.25">
      <c r="A17" s="324"/>
      <c r="B17" s="308"/>
      <c r="C17" s="36" t="str">
        <f>'Të dhënat për Lib. amë'!BW20</f>
        <v>F</v>
      </c>
      <c r="D17" s="36">
        <f>COUNTIF(W2:W46,"=3")</f>
        <v>3</v>
      </c>
      <c r="E17" s="38">
        <f>D17/D9</f>
        <v>0.1111111111111111</v>
      </c>
      <c r="F17" s="217"/>
      <c r="G17" s="218"/>
      <c r="V17" s="272">
        <v>16</v>
      </c>
      <c r="W17" s="272">
        <f>IF(' Të dhënat për suksesin'!C20="f",' Të dhënat për suksesin'!T20,6)</f>
        <v>6</v>
      </c>
      <c r="X17" s="272">
        <f>IF(' Të dhënat për suksesin'!C20="m",' Të dhënat për suksesin'!T20,6)</f>
        <v>4</v>
      </c>
      <c r="Z17" s="273">
        <v>16</v>
      </c>
      <c r="AA17" s="273">
        <f>IF(' Të dhënat për suksesin'!C20="f",' Të dhënat për suksesin'!U20,-1)</f>
        <v>-1</v>
      </c>
      <c r="AB17" s="273">
        <f>IF(' Të dhënat për suksesin'!C20="m",' Të dhënat për suksesin'!U20,-1)</f>
        <v>0</v>
      </c>
    </row>
    <row r="18" spans="1:28" ht="13.5" thickBot="1" x14ac:dyDescent="0.25">
      <c r="A18" s="324"/>
      <c r="B18" s="308"/>
      <c r="C18" s="40" t="str">
        <f>'Të dhënat për Lib. amë'!BW21</f>
        <v>Gj</v>
      </c>
      <c r="D18" s="40">
        <f>COUNTIF('Të dhënat për Lib. amë'!AP5:AP49,"=3")</f>
        <v>4</v>
      </c>
      <c r="E18" s="200">
        <f>D18/D9</f>
        <v>0.14814814814814814</v>
      </c>
      <c r="F18" s="307" t="str">
        <f>'Të dhënat për Lib. amë'!BZ21</f>
        <v>Nxënës problematik</v>
      </c>
      <c r="G18" s="322"/>
      <c r="V18" s="272">
        <v>17</v>
      </c>
      <c r="W18" s="272">
        <f>IF(' Të dhënat për suksesin'!C21="f",' Të dhënat për suksesin'!T21,6)</f>
        <v>6</v>
      </c>
      <c r="X18" s="272">
        <f>IF(' Të dhënat për suksesin'!C21="m",' Të dhënat për suksesin'!T21,6)</f>
        <v>2</v>
      </c>
      <c r="Z18" s="273">
        <v>17</v>
      </c>
      <c r="AA18" s="273">
        <f>IF(' Të dhënat për suksesin'!C21="f",' Të dhënat për suksesin'!U21,-1)</f>
        <v>-1</v>
      </c>
      <c r="AB18" s="273">
        <f>IF(' Të dhënat për suksesin'!C21="m",' Të dhënat për suksesin'!U21,-1)</f>
        <v>0</v>
      </c>
    </row>
    <row r="19" spans="1:28" ht="13.5" thickBot="1" x14ac:dyDescent="0.25">
      <c r="A19" s="324"/>
      <c r="B19" s="308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2</v>
      </c>
      <c r="E19" s="38">
        <f>D19/D9</f>
        <v>7.407407407407407E-2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2">
        <v>18</v>
      </c>
      <c r="W19" s="272">
        <f>IF(' Të dhënat për suksesin'!C22="f",' Të dhënat për suksesin'!T22,6)</f>
        <v>3</v>
      </c>
      <c r="X19" s="272">
        <f>IF(' Të dhënat për suksesin'!C22="m",' Të dhënat për suksesin'!T22,6)</f>
        <v>6</v>
      </c>
      <c r="Z19" s="273">
        <v>18</v>
      </c>
      <c r="AA19" s="273">
        <f>IF(' Të dhënat për suksesin'!C22="f",' Të dhënat për suksesin'!U22,-1)</f>
        <v>0</v>
      </c>
      <c r="AB19" s="273">
        <f>IF(' Të dhënat për suksesin'!C22="m",' Të dhënat për suksesin'!U22,-1)</f>
        <v>-1</v>
      </c>
    </row>
    <row r="20" spans="1:28" ht="13.5" thickBot="1" x14ac:dyDescent="0.25">
      <c r="A20" s="324"/>
      <c r="B20" s="308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2">
        <v>19</v>
      </c>
      <c r="W20" s="272">
        <f>IF(' Të dhënat për suksesin'!C23="f",' Të dhënat për suksesin'!T23,6)</f>
        <v>6</v>
      </c>
      <c r="X20" s="272">
        <f>IF(' Të dhënat për suksesin'!C23="m",' Të dhënat për suksesin'!T23,6)</f>
        <v>5</v>
      </c>
      <c r="Z20" s="273">
        <v>19</v>
      </c>
      <c r="AA20" s="273">
        <f>IF(' Të dhënat për suksesin'!C23="f",' Të dhënat për suksesin'!U23,-1)</f>
        <v>-1</v>
      </c>
      <c r="AB20" s="273">
        <f>IF(' Të dhënat për suksesin'!C23="m",' Të dhënat për suksesin'!U23,-1)</f>
        <v>0</v>
      </c>
    </row>
    <row r="21" spans="1:28" ht="13.5" thickBot="1" x14ac:dyDescent="0.25">
      <c r="A21" s="324"/>
      <c r="B21" s="308"/>
      <c r="C21" s="40" t="str">
        <f>'Të dhënat për Lib. amë'!BW24</f>
        <v>Gj</v>
      </c>
      <c r="D21" s="40">
        <f>COUNTIF('Të dhënat për Lib. amë'!AP5:AP49,"=2")</f>
        <v>2</v>
      </c>
      <c r="E21" s="200">
        <f>D21/D9</f>
        <v>7.407407407407407E-2</v>
      </c>
      <c r="F21" s="217"/>
      <c r="G21" s="218"/>
      <c r="V21" s="272">
        <v>20</v>
      </c>
      <c r="W21" s="272">
        <f>IF(' Të dhënat për suksesin'!C24="f",' Të dhënat për suksesin'!T24,6)</f>
        <v>5</v>
      </c>
      <c r="X21" s="272">
        <f>IF(' Të dhënat për suksesin'!C24="m",' Të dhënat për suksesin'!T24,6)</f>
        <v>6</v>
      </c>
      <c r="Z21" s="273">
        <v>20</v>
      </c>
      <c r="AA21" s="273">
        <f>IF(' Të dhënat për suksesin'!C24="f",' Të dhënat për suksesin'!U24,-1)</f>
        <v>0</v>
      </c>
      <c r="AB21" s="273">
        <f>IF(' Të dhënat për suksesin'!C24="m",' Të dhënat për suksesin'!U24,-1)</f>
        <v>-1</v>
      </c>
    </row>
    <row r="22" spans="1:28" ht="13.5" thickBot="1" x14ac:dyDescent="0.25">
      <c r="A22" s="324"/>
      <c r="B22" s="326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12</v>
      </c>
      <c r="E22" s="38">
        <f>D22/D9</f>
        <v>0.44444444444444442</v>
      </c>
      <c r="F22" s="217"/>
      <c r="G22" s="218"/>
      <c r="V22" s="272">
        <v>21</v>
      </c>
      <c r="W22" s="272">
        <f>IF(' Të dhënat për suksesin'!C25="f",' Të dhënat për suksesin'!T25,6)</f>
        <v>6</v>
      </c>
      <c r="X22" s="272">
        <f>IF(' Të dhënat për suksesin'!C25="m",' Të dhënat për suksesin'!T25,6)</f>
        <v>2</v>
      </c>
      <c r="Z22" s="273">
        <v>21</v>
      </c>
      <c r="AA22" s="273">
        <f>IF(' Të dhënat për suksesin'!C25="f",' Të dhënat për suksesin'!U25,-1)</f>
        <v>-1</v>
      </c>
      <c r="AB22" s="273">
        <f>IF(' Të dhënat për suksesin'!C25="m",' Të dhënat për suksesin'!U25,-1)</f>
        <v>0</v>
      </c>
    </row>
    <row r="23" spans="1:28" ht="13.5" thickBot="1" x14ac:dyDescent="0.25">
      <c r="A23" s="324"/>
      <c r="B23" s="327"/>
      <c r="C23" s="36" t="str">
        <f>'Të dhënat për Lib. amë'!BW26</f>
        <v>F</v>
      </c>
      <c r="D23" s="36">
        <f>SUM(D11,D14,D17,D20)</f>
        <v>9</v>
      </c>
      <c r="E23" s="38">
        <f>D23/D9</f>
        <v>0.33333333333333331</v>
      </c>
      <c r="F23" s="217"/>
      <c r="G23" s="218"/>
      <c r="V23" s="272">
        <v>22</v>
      </c>
      <c r="W23" s="272">
        <f>IF(' Të dhënat për suksesin'!C26="f",' Të dhënat për suksesin'!T26,6)</f>
        <v>3</v>
      </c>
      <c r="X23" s="272">
        <f>IF(' Të dhënat për suksesin'!C26="m",' Të dhënat për suksesin'!T26,6)</f>
        <v>6</v>
      </c>
      <c r="Z23" s="273">
        <v>22</v>
      </c>
      <c r="AA23" s="273">
        <f>IF(' Të dhënat për suksesin'!C26="f",' Të dhënat për suksesin'!U26,-1)</f>
        <v>0</v>
      </c>
      <c r="AB23" s="273">
        <f>IF(' Të dhënat për suksesin'!C26="m",' Të dhënat për suksesin'!U26,-1)</f>
        <v>-1</v>
      </c>
    </row>
    <row r="24" spans="1:28" ht="13.5" thickBot="1" x14ac:dyDescent="0.25">
      <c r="A24" s="324"/>
      <c r="B24" s="328"/>
      <c r="C24" s="40" t="str">
        <f>'Të dhënat për Lib. amë'!BW27</f>
        <v>Gj</v>
      </c>
      <c r="D24" s="199">
        <f>COUNTIF('Të dhënat për Lib. amë'!AP5:AP49,"&gt;1")</f>
        <v>21</v>
      </c>
      <c r="E24" s="200">
        <f>D24/D9</f>
        <v>0.77777777777777779</v>
      </c>
      <c r="F24" s="217"/>
      <c r="G24" s="218"/>
      <c r="V24" s="272">
        <v>23</v>
      </c>
      <c r="W24" s="272">
        <f>IF(' Të dhënat për suksesin'!C27="f",' Të dhënat për suksesin'!T27,6)</f>
        <v>5</v>
      </c>
      <c r="X24" s="272">
        <f>IF(' Të dhënat për suksesin'!C27="m",' Të dhënat për suksesin'!T27,6)</f>
        <v>6</v>
      </c>
      <c r="Z24" s="273">
        <v>23</v>
      </c>
      <c r="AA24" s="273">
        <f>IF(' Të dhënat për suksesin'!C27="f",' Të dhënat për suksesin'!U27,-1)</f>
        <v>0</v>
      </c>
      <c r="AB24" s="273">
        <f>IF(' Të dhënat për suksesin'!C27="m",' Të dhënat për suksesin'!U27,-1)</f>
        <v>-1</v>
      </c>
    </row>
    <row r="25" spans="1:28" ht="13.5" thickBot="1" x14ac:dyDescent="0.25">
      <c r="A25" s="324"/>
      <c r="B25" s="308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2</v>
      </c>
      <c r="E25" s="38">
        <f>D25/D9</f>
        <v>7.407407407407407E-2</v>
      </c>
      <c r="F25" s="217"/>
      <c r="G25" s="218"/>
      <c r="V25" s="272">
        <v>24</v>
      </c>
      <c r="W25" s="272">
        <f>IF(' Të dhënat për suksesin'!C28="f",' Të dhënat për suksesin'!T28,6)</f>
        <v>5</v>
      </c>
      <c r="X25" s="272">
        <f>IF(' Të dhënat për suksesin'!C28="m",' Të dhënat për suksesin'!T28,6)</f>
        <v>6</v>
      </c>
      <c r="Z25" s="273">
        <v>24</v>
      </c>
      <c r="AA25" s="273">
        <f>IF(' Të dhënat për suksesin'!C28="f",' Të dhënat për suksesin'!U28,-1)</f>
        <v>0</v>
      </c>
      <c r="AB25" s="273">
        <f>IF(' Të dhënat për suksesin'!C28="m",' Të dhënat për suksesin'!U28,-1)</f>
        <v>-1</v>
      </c>
    </row>
    <row r="26" spans="1:28" ht="13.5" thickBot="1" x14ac:dyDescent="0.25">
      <c r="A26" s="324"/>
      <c r="B26" s="308"/>
      <c r="C26" s="36" t="str">
        <f>'Të dhënat për Lib. amë'!BW29</f>
        <v>F</v>
      </c>
      <c r="D26" s="36">
        <f>COUNTIF(AA2:AA46,"=1")</f>
        <v>1</v>
      </c>
      <c r="E26" s="38">
        <f>D26/D9</f>
        <v>3.7037037037037035E-2</v>
      </c>
      <c r="F26" s="217"/>
      <c r="G26" s="218"/>
      <c r="V26" s="272">
        <v>25</v>
      </c>
      <c r="W26" s="272">
        <f>IF(' Të dhënat për suksesin'!C29="f",' Të dhënat për suksesin'!T29,6)</f>
        <v>6</v>
      </c>
      <c r="X26" s="272">
        <f>IF(' Të dhënat për suksesin'!C29="m",' Të dhënat për suksesin'!T29,6)</f>
        <v>1</v>
      </c>
      <c r="Z26" s="273">
        <v>25</v>
      </c>
      <c r="AA26" s="273">
        <f>IF(' Të dhënat për suksesin'!C29="f",' Të dhënat për suksesin'!U29,-1)</f>
        <v>-1</v>
      </c>
      <c r="AB26" s="273">
        <f>IF(' Të dhënat për suksesin'!C29="m",' Të dhënat për suksesin'!U29,-1)</f>
        <v>2</v>
      </c>
    </row>
    <row r="27" spans="1:28" ht="13.5" thickBot="1" x14ac:dyDescent="0.25">
      <c r="A27" s="324"/>
      <c r="B27" s="308"/>
      <c r="C27" s="40" t="str">
        <f>'Të dhënat për Lib. amë'!BW30</f>
        <v>Gj</v>
      </c>
      <c r="D27" s="40">
        <f>COUNTIF('Të dhënat për Lib. amë'!AQ5:AQ49,"=1")</f>
        <v>3</v>
      </c>
      <c r="E27" s="200">
        <f>D27/D9</f>
        <v>0.1111111111111111</v>
      </c>
      <c r="F27" s="217"/>
      <c r="G27" s="218"/>
      <c r="V27" s="272">
        <v>26</v>
      </c>
      <c r="W27" s="272">
        <f>IF(' Të dhënat për suksesin'!C30="f",' Të dhënat për suksesin'!T30,6)</f>
        <v>6</v>
      </c>
      <c r="X27" s="272">
        <f>IF(' Të dhënat për suksesin'!C30="m",' Të dhënat për suksesin'!T30,6)</f>
        <v>1</v>
      </c>
      <c r="Z27" s="273">
        <v>26</v>
      </c>
      <c r="AA27" s="273">
        <f>IF(' Të dhënat për suksesin'!C30="f",' Të dhënat për suksesin'!U30,-1)</f>
        <v>-1</v>
      </c>
      <c r="AB27" s="273">
        <f>IF(' Të dhënat për suksesin'!C30="m",' Të dhënat për suksesin'!U30,-1)</f>
        <v>1</v>
      </c>
    </row>
    <row r="28" spans="1:28" ht="13.5" thickBot="1" x14ac:dyDescent="0.25">
      <c r="A28" s="324"/>
      <c r="B28" s="308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1</v>
      </c>
      <c r="E28" s="38">
        <f>D28/D9</f>
        <v>3.7037037037037035E-2</v>
      </c>
      <c r="F28" s="217"/>
      <c r="G28" s="218"/>
      <c r="V28" s="272">
        <v>27</v>
      </c>
      <c r="W28" s="272">
        <f>IF(' Të dhënat për suksesin'!C31="f",' Të dhënat për suksesin'!T31,6)</f>
        <v>3</v>
      </c>
      <c r="X28" s="272">
        <f>IF(' Të dhënat për suksesin'!C31="m",' Të dhënat për suksesin'!T31,6)</f>
        <v>6</v>
      </c>
      <c r="Z28" s="273">
        <v>27</v>
      </c>
      <c r="AA28" s="273">
        <f>IF(' Të dhënat për suksesin'!C31="f",' Të dhënat për suksesin'!U31,-1)</f>
        <v>0</v>
      </c>
      <c r="AB28" s="273">
        <f>IF(' Të dhënat për suksesin'!C31="m",' Të dhënat për suksesin'!U31,-1)</f>
        <v>-1</v>
      </c>
    </row>
    <row r="29" spans="1:28" ht="13.5" thickBot="1" x14ac:dyDescent="0.25">
      <c r="A29" s="324"/>
      <c r="B29" s="308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2">
        <v>28</v>
      </c>
      <c r="W29" s="272">
        <f>IF(' Të dhënat për suksesin'!C32="f",' Të dhënat për suksesin'!T32,6)</f>
        <v>6</v>
      </c>
      <c r="X29" s="272">
        <f>IF(' Të dhënat për suksesin'!C32="m",' Të dhënat për suksesin'!T32,6)</f>
        <v>6</v>
      </c>
      <c r="Z29" s="273">
        <v>28</v>
      </c>
      <c r="AA29" s="273">
        <f>IF(' Të dhënat për suksesin'!C32="f",' Të dhënat për suksesin'!U32,-1)</f>
        <v>-1</v>
      </c>
      <c r="AB29" s="273">
        <f>IF(' Të dhënat për suksesin'!C32="m",' Të dhënat për suksesin'!U32,-1)</f>
        <v>-1</v>
      </c>
    </row>
    <row r="30" spans="1:28" ht="13.5" thickBot="1" x14ac:dyDescent="0.25">
      <c r="A30" s="324"/>
      <c r="B30" s="308"/>
      <c r="C30" s="40" t="str">
        <f>'Të dhënat për Lib. amë'!BW33</f>
        <v>Gj</v>
      </c>
      <c r="D30" s="40">
        <f>COUNTIF('Të dhënat për Lib. amë'!AQ5:AQ49,"=2")</f>
        <v>1</v>
      </c>
      <c r="E30" s="200">
        <f>D30/D9</f>
        <v>3.7037037037037035E-2</v>
      </c>
      <c r="F30" s="217"/>
      <c r="G30" s="218"/>
      <c r="V30" s="272">
        <v>29</v>
      </c>
      <c r="W30" s="272">
        <f>IF(' Të dhënat për suksesin'!C33="f",' Të dhënat për suksesin'!T33,6)</f>
        <v>6</v>
      </c>
      <c r="X30" s="272">
        <f>IF(' Të dhënat për suksesin'!C33="m",' Të dhënat për suksesin'!T33,6)</f>
        <v>6</v>
      </c>
      <c r="Z30" s="273">
        <v>29</v>
      </c>
      <c r="AA30" s="273">
        <f>IF(' Të dhënat për suksesin'!C33="f",' Të dhënat për suksesin'!U33,-1)</f>
        <v>-1</v>
      </c>
      <c r="AB30" s="273">
        <f>IF(' Të dhënat për suksesin'!C33="m",' Të dhënat për suksesin'!U33,-1)</f>
        <v>-1</v>
      </c>
    </row>
    <row r="31" spans="1:28" ht="13.5" customHeight="1" thickBot="1" x14ac:dyDescent="0.25">
      <c r="A31" s="324"/>
      <c r="B31" s="342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2</v>
      </c>
      <c r="E31" s="38">
        <f>D31/D9</f>
        <v>7.407407407407407E-2</v>
      </c>
      <c r="F31" s="217"/>
      <c r="G31" s="218"/>
      <c r="V31" s="272">
        <v>30</v>
      </c>
      <c r="W31" s="272">
        <f>IF(' Të dhënat për suksesin'!C34="f",' Të dhënat për suksesin'!T34,6)</f>
        <v>6</v>
      </c>
      <c r="X31" s="272">
        <f>IF(' Të dhënat për suksesin'!C34="m",' Të dhënat për suksesin'!T34,6)</f>
        <v>6</v>
      </c>
      <c r="Z31" s="273">
        <v>30</v>
      </c>
      <c r="AA31" s="273">
        <f>IF(' Të dhënat për suksesin'!C34="f",' Të dhënat për suksesin'!U34,-1)</f>
        <v>-1</v>
      </c>
      <c r="AB31" s="273">
        <f>IF(' Të dhënat për suksesin'!C34="m",' Të dhënat për suksesin'!U34,-1)</f>
        <v>-1</v>
      </c>
    </row>
    <row r="32" spans="1:28" ht="13.5" thickBot="1" x14ac:dyDescent="0.25">
      <c r="A32" s="324"/>
      <c r="B32" s="343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2">
        <v>31</v>
      </c>
      <c r="W32" s="272">
        <f>IF(' Të dhënat për suksesin'!C35="f",' Të dhënat për suksesin'!T35,6)</f>
        <v>6</v>
      </c>
      <c r="X32" s="272">
        <f>IF(' Të dhënat për suksesin'!C35="m",' Të dhënat për suksesin'!T35,6)</f>
        <v>6</v>
      </c>
      <c r="Z32" s="273">
        <v>31</v>
      </c>
      <c r="AA32" s="273">
        <f>IF(' Të dhënat për suksesin'!C35="f",' Të dhënat për suksesin'!U35,-1)</f>
        <v>-1</v>
      </c>
      <c r="AB32" s="273">
        <f>IF(' Të dhënat për suksesin'!C35="m",' Të dhënat për suksesin'!U35,-1)</f>
        <v>-1</v>
      </c>
    </row>
    <row r="33" spans="1:28" ht="15" customHeight="1" thickBot="1" x14ac:dyDescent="0.25">
      <c r="A33" s="324"/>
      <c r="B33" s="344"/>
      <c r="C33" s="41" t="str">
        <f>'Të dhënat për Lib. amë'!BW36</f>
        <v>Gj</v>
      </c>
      <c r="D33" s="40">
        <f>COUNTIF('Të dhënat për Lib. amë'!AQ5:AQ49,"&gt;2")</f>
        <v>2</v>
      </c>
      <c r="E33" s="200">
        <f>D33/D9</f>
        <v>7.407407407407407E-2</v>
      </c>
      <c r="F33" s="217"/>
      <c r="G33" s="218"/>
      <c r="V33" s="272">
        <v>32</v>
      </c>
      <c r="W33" s="272">
        <f>IF(' Të dhënat për suksesin'!C36="f",' Të dhënat për suksesin'!T36,6)</f>
        <v>6</v>
      </c>
      <c r="X33" s="272">
        <f>IF(' Të dhënat për suksesin'!C36="m",' Të dhënat për suksesin'!T36,6)</f>
        <v>6</v>
      </c>
      <c r="Z33" s="273">
        <v>32</v>
      </c>
      <c r="AA33" s="273">
        <f>IF(' Të dhënat për suksesin'!C36="f",' Të dhënat për suksesin'!U36,-1)</f>
        <v>-1</v>
      </c>
      <c r="AB33" s="273">
        <f>IF(' Të dhënat për suksesin'!C36="m",' Të dhënat për suksesin'!U36,-1)</f>
        <v>-1</v>
      </c>
    </row>
    <row r="34" spans="1:28" ht="13.5" thickBot="1" x14ac:dyDescent="0.25">
      <c r="A34" s="324"/>
      <c r="B34" s="345" t="s">
        <v>55</v>
      </c>
      <c r="C34" s="66" t="s">
        <v>35</v>
      </c>
      <c r="D34" s="39">
        <f>SUM(D25,D28,D31)</f>
        <v>5</v>
      </c>
      <c r="E34" s="38">
        <f>D34/D9</f>
        <v>0.18518518518518517</v>
      </c>
      <c r="F34" s="217"/>
      <c r="G34" s="218"/>
      <c r="V34" s="272">
        <v>33</v>
      </c>
      <c r="W34" s="272">
        <f>IF(' Të dhënat për suksesin'!C37="f",' Të dhënat për suksesin'!T37,6)</f>
        <v>6</v>
      </c>
      <c r="X34" s="272">
        <f>IF(' Të dhënat për suksesin'!C37="m",' Të dhënat për suksesin'!T37,6)</f>
        <v>6</v>
      </c>
      <c r="Z34" s="273">
        <v>33</v>
      </c>
      <c r="AA34" s="273">
        <f>IF(' Të dhënat për suksesin'!C37="f",' Të dhënat për suksesin'!U37,-1)</f>
        <v>-1</v>
      </c>
      <c r="AB34" s="273">
        <f>IF(' Të dhënat për suksesin'!C37="m",' Të dhënat për suksesin'!U37,-1)</f>
        <v>-1</v>
      </c>
    </row>
    <row r="35" spans="1:28" ht="13.5" thickBot="1" x14ac:dyDescent="0.25">
      <c r="A35" s="324"/>
      <c r="B35" s="346"/>
      <c r="C35" s="66" t="s">
        <v>38</v>
      </c>
      <c r="D35" s="39">
        <f>SUM(D26,D29,D32)</f>
        <v>1</v>
      </c>
      <c r="E35" s="38">
        <f>D35/D9</f>
        <v>3.7037037037037035E-2</v>
      </c>
      <c r="F35" s="338" t="s">
        <v>47</v>
      </c>
      <c r="G35" s="339"/>
      <c r="V35" s="272">
        <v>34</v>
      </c>
      <c r="W35" s="272">
        <f>IF(' Të dhënat për suksesin'!C38="f",' Të dhënat për suksesin'!T38,6)</f>
        <v>6</v>
      </c>
      <c r="X35" s="272">
        <f>IF(' Të dhënat për suksesin'!C38="m",' Të dhënat për suksesin'!T38,6)</f>
        <v>6</v>
      </c>
      <c r="Z35" s="273">
        <v>34</v>
      </c>
      <c r="AA35" s="273">
        <f>IF(' Të dhënat për suksesin'!C38="f",' Të dhënat për suksesin'!U38,-1)</f>
        <v>-1</v>
      </c>
      <c r="AB35" s="273">
        <f>IF(' Të dhënat për suksesin'!C38="m",' Të dhënat për suksesin'!U38,-1)</f>
        <v>-1</v>
      </c>
    </row>
    <row r="36" spans="1:28" ht="13.5" thickBot="1" x14ac:dyDescent="0.25">
      <c r="A36" s="324"/>
      <c r="B36" s="347"/>
      <c r="C36" s="67" t="s">
        <v>56</v>
      </c>
      <c r="D36" s="63">
        <f>COUNTIF('Të dhënat për Lib. amë'!AP5:AP49,"=1")</f>
        <v>6</v>
      </c>
      <c r="E36" s="200">
        <f>D36/D9</f>
        <v>0.22222222222222221</v>
      </c>
      <c r="F36" s="332"/>
      <c r="G36" s="333"/>
      <c r="V36" s="272">
        <v>35</v>
      </c>
      <c r="W36" s="272">
        <f>IF(' Të dhënat për suksesin'!C39="f",' Të dhënat për suksesin'!T39,6)</f>
        <v>6</v>
      </c>
      <c r="X36" s="272">
        <f>IF(' Të dhënat për suksesin'!C39="m",' Të dhënat për suksesin'!T39,6)</f>
        <v>6</v>
      </c>
      <c r="Z36" s="273">
        <v>35</v>
      </c>
      <c r="AA36" s="273">
        <f>IF(' Të dhënat për suksesin'!C39="f",' Të dhënat për suksesin'!U39,-1)</f>
        <v>-1</v>
      </c>
      <c r="AB36" s="273">
        <f>IF(' Të dhënat për suksesin'!C39="m",' Të dhënat për suksesin'!U39,-1)</f>
        <v>-1</v>
      </c>
    </row>
    <row r="37" spans="1:28" ht="13.5" customHeight="1" thickBot="1" x14ac:dyDescent="0.25">
      <c r="A37" s="324"/>
      <c r="B37" s="329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334"/>
      <c r="G37" s="335"/>
      <c r="V37" s="272">
        <v>36</v>
      </c>
      <c r="W37" s="272">
        <f>IF(' Të dhënat për suksesin'!C40="f",' Të dhënat për suksesin'!T40,6)</f>
        <v>6</v>
      </c>
      <c r="X37" s="272">
        <f>IF(' Të dhënat për suksesin'!C40="m",' Të dhënat për suksesin'!T40,6)</f>
        <v>6</v>
      </c>
      <c r="Z37" s="273">
        <v>36</v>
      </c>
      <c r="AA37" s="273">
        <f>IF(' Të dhënat për suksesin'!C40="f",' Të dhënat për suksesin'!U40,-1)</f>
        <v>-1</v>
      </c>
      <c r="AB37" s="273">
        <f>IF(' Të dhënat për suksesin'!C40="m",' Të dhënat për suksesin'!U40,-1)</f>
        <v>-1</v>
      </c>
    </row>
    <row r="38" spans="1:28" ht="13.5" customHeight="1" thickBot="1" x14ac:dyDescent="0.25">
      <c r="A38" s="324"/>
      <c r="B38" s="330"/>
      <c r="C38" s="68" t="s">
        <v>38</v>
      </c>
      <c r="D38" s="36">
        <f>COUNTIF(W2:W46,"=0")</f>
        <v>0</v>
      </c>
      <c r="E38" s="38">
        <f>D38/D9</f>
        <v>0</v>
      </c>
      <c r="F38" s="334"/>
      <c r="G38" s="335"/>
      <c r="V38" s="272">
        <v>37</v>
      </c>
      <c r="W38" s="272">
        <f>IF(' Të dhënat për suksesin'!C41="f",' Të dhënat për suksesin'!T41,6)</f>
        <v>6</v>
      </c>
      <c r="X38" s="272">
        <f>IF(' Të dhënat për suksesin'!C41="m",' Të dhënat për suksesin'!T41,6)</f>
        <v>6</v>
      </c>
      <c r="Z38" s="273">
        <v>37</v>
      </c>
      <c r="AA38" s="273">
        <f>IF(' Të dhënat për suksesin'!C41="f",' Të dhënat për suksesin'!U41,-1)</f>
        <v>-1</v>
      </c>
      <c r="AB38" s="273">
        <f>IF(' Të dhënat për suksesin'!C41="m",' Të dhënat për suksesin'!U41,-1)</f>
        <v>-1</v>
      </c>
    </row>
    <row r="39" spans="1:28" ht="13.5" customHeight="1" thickBot="1" x14ac:dyDescent="0.25">
      <c r="A39" s="324"/>
      <c r="B39" s="331"/>
      <c r="C39" s="69" t="s">
        <v>56</v>
      </c>
      <c r="D39" s="201">
        <f>SUM(Statistikat!N22)</f>
        <v>0</v>
      </c>
      <c r="E39" s="202">
        <f>D39/D6</f>
        <v>0</v>
      </c>
      <c r="F39" s="334"/>
      <c r="G39" s="335"/>
      <c r="V39" s="272">
        <v>38</v>
      </c>
      <c r="W39" s="272">
        <f>IF(' Të dhënat për suksesin'!C42="f",' Të dhënat për suksesin'!T42,6)</f>
        <v>6</v>
      </c>
      <c r="X39" s="272">
        <f>IF(' Të dhënat për suksesin'!C42="m",' Të dhënat për suksesin'!T42,6)</f>
        <v>6</v>
      </c>
      <c r="Z39" s="273">
        <v>38</v>
      </c>
      <c r="AA39" s="273">
        <f>IF(' Të dhënat për suksesin'!C42="f",' Të dhënat për suksesin'!U42,-1)</f>
        <v>-1</v>
      </c>
      <c r="AB39" s="273">
        <f>IF(' Të dhënat për suksesin'!C42="m",' Të dhënat për suksesin'!U42,-1)</f>
        <v>-1</v>
      </c>
    </row>
    <row r="40" spans="1:28" ht="13.5" thickBot="1" x14ac:dyDescent="0.25">
      <c r="A40" s="324"/>
      <c r="B40" s="340" t="s">
        <v>61</v>
      </c>
      <c r="C40" s="35" t="s">
        <v>158</v>
      </c>
      <c r="D40" s="338"/>
      <c r="E40" s="308"/>
      <c r="F40" s="334"/>
      <c r="G40" s="335"/>
      <c r="V40" s="272">
        <v>39</v>
      </c>
      <c r="W40" s="272">
        <f>IF(' Të dhënat për suksesin'!C43="f",' Të dhënat për suksesin'!T43,6)</f>
        <v>6</v>
      </c>
      <c r="X40" s="272">
        <f>IF(' Të dhënat për suksesin'!C43="m",' Të dhënat për suksesin'!T43,6)</f>
        <v>6</v>
      </c>
      <c r="Z40" s="273">
        <v>39</v>
      </c>
      <c r="AA40" s="273">
        <f>IF(' Të dhënat për suksesin'!C43="f",' Të dhënat për suksesin'!U43,-1)</f>
        <v>-1</v>
      </c>
      <c r="AB40" s="273">
        <f>IF(' Të dhënat për suksesin'!C43="m",' Të dhënat për suksesin'!U43,-1)</f>
        <v>-1</v>
      </c>
    </row>
    <row r="41" spans="1:28" ht="13.5" thickBot="1" x14ac:dyDescent="0.25">
      <c r="A41" s="324"/>
      <c r="B41" s="340"/>
      <c r="C41" s="36" t="s">
        <v>159</v>
      </c>
      <c r="D41" s="338"/>
      <c r="E41" s="308"/>
      <c r="F41" s="334"/>
      <c r="G41" s="335"/>
      <c r="V41" s="272">
        <v>40</v>
      </c>
      <c r="W41" s="272">
        <f>IF(' Të dhënat për suksesin'!C44="f",' Të dhënat për suksesin'!T44,6)</f>
        <v>6</v>
      </c>
      <c r="X41" s="272">
        <f>IF(' Të dhënat për suksesin'!C44="m",' Të dhënat për suksesin'!T44,6)</f>
        <v>6</v>
      </c>
      <c r="Z41" s="273">
        <v>40</v>
      </c>
      <c r="AA41" s="273">
        <f>IF(' Të dhënat për suksesin'!C44="f",' Të dhënat për suksesin'!U44,-1)</f>
        <v>-1</v>
      </c>
      <c r="AB41" s="273">
        <f>IF(' Të dhënat për suksesin'!C44="m",' Të dhënat për suksesin'!U44,-1)</f>
        <v>-1</v>
      </c>
    </row>
    <row r="42" spans="1:28" ht="13.5" thickBot="1" x14ac:dyDescent="0.25">
      <c r="A42" s="324"/>
      <c r="B42" s="340"/>
      <c r="C42" s="40" t="s">
        <v>60</v>
      </c>
      <c r="D42" s="338"/>
      <c r="E42" s="308"/>
      <c r="F42" s="334"/>
      <c r="G42" s="335"/>
      <c r="V42" s="272">
        <v>41</v>
      </c>
      <c r="W42" s="272">
        <f>IF(' Të dhënat për suksesin'!C45="f",' Të dhënat për suksesin'!T45,6)</f>
        <v>6</v>
      </c>
      <c r="X42" s="272">
        <f>IF(' Të dhënat për suksesin'!C45="m",' Të dhënat për suksesin'!T45,6)</f>
        <v>6</v>
      </c>
      <c r="Z42" s="273">
        <v>41</v>
      </c>
      <c r="AA42" s="273">
        <f>IF(' Të dhënat për suksesin'!C45="f",' Të dhënat për suksesin'!U45,-1)</f>
        <v>-1</v>
      </c>
      <c r="AB42" s="273">
        <f>IF(' Të dhënat për suksesin'!C45="m",' Të dhënat për suksesin'!U45,-1)</f>
        <v>-1</v>
      </c>
    </row>
    <row r="43" spans="1:28" ht="13.5" thickBot="1" x14ac:dyDescent="0.25">
      <c r="A43" s="324"/>
      <c r="B43" s="340" t="str">
        <f>'Të dhënat për Lib. amë'!BV37</f>
        <v>Mungesa</v>
      </c>
      <c r="C43" s="36" t="str">
        <f>'Të dhënat për Lib. amë'!BW37</f>
        <v>Ars.</v>
      </c>
      <c r="D43" s="338">
        <f>'Të dhënat për Lib. amë'!BX37</f>
        <v>261</v>
      </c>
      <c r="E43" s="308"/>
      <c r="F43" s="334"/>
      <c r="G43" s="335"/>
      <c r="V43" s="272">
        <v>42</v>
      </c>
      <c r="W43" s="272">
        <f>IF(' Të dhënat për suksesin'!C46="f",' Të dhënat për suksesin'!T46,6)</f>
        <v>6</v>
      </c>
      <c r="X43" s="272">
        <f>IF(' Të dhënat për suksesin'!C46="m",' Të dhënat për suksesin'!T46,6)</f>
        <v>6</v>
      </c>
      <c r="Z43" s="273">
        <v>42</v>
      </c>
      <c r="AA43" s="273">
        <f>IF(' Të dhënat për suksesin'!C46="f",' Të dhënat për suksesin'!U46,-1)</f>
        <v>-1</v>
      </c>
      <c r="AB43" s="273">
        <f>IF(' Të dhënat për suksesin'!C46="m",' Të dhënat për suksesin'!U46,-1)</f>
        <v>-1</v>
      </c>
    </row>
    <row r="44" spans="1:28" ht="13.5" thickBot="1" x14ac:dyDescent="0.25">
      <c r="A44" s="324"/>
      <c r="B44" s="340"/>
      <c r="C44" s="36" t="str">
        <f>'Të dhënat për Lib. amë'!BW38</f>
        <v>Pa ars.</v>
      </c>
      <c r="D44" s="338">
        <f>'Të dhënat për Lib. amë'!BX38</f>
        <v>37</v>
      </c>
      <c r="E44" s="308"/>
      <c r="F44" s="334"/>
      <c r="G44" s="335"/>
      <c r="V44" s="272">
        <v>43</v>
      </c>
      <c r="W44" s="272">
        <f>IF(' Të dhënat për suksesin'!C47="f",' Të dhënat për suksesin'!T47,6)</f>
        <v>6</v>
      </c>
      <c r="X44" s="272">
        <f>IF(' Të dhënat për suksesin'!C47="m",' Të dhënat për suksesin'!T47,6)</f>
        <v>6</v>
      </c>
      <c r="Z44" s="273">
        <v>43</v>
      </c>
      <c r="AA44" s="273">
        <f>IF(' Të dhënat për suksesin'!C47="f",' Të dhënat për suksesin'!U47,-1)</f>
        <v>-1</v>
      </c>
      <c r="AB44" s="273">
        <f>IF(' Të dhënat për suksesin'!C47="m",' Të dhënat për suksesin'!U47,-1)</f>
        <v>-1</v>
      </c>
    </row>
    <row r="45" spans="1:28" ht="13.5" thickBot="1" x14ac:dyDescent="0.25">
      <c r="A45" s="325"/>
      <c r="B45" s="341"/>
      <c r="C45" s="157" t="str">
        <f>'Të dhënat për Lib. amë'!BW39</f>
        <v>Gj</v>
      </c>
      <c r="D45" s="350">
        <f>'Të dhënat për Lib. amë'!BX39</f>
        <v>298</v>
      </c>
      <c r="E45" s="351"/>
      <c r="F45" s="336"/>
      <c r="G45" s="337"/>
      <c r="V45" s="272">
        <v>44</v>
      </c>
      <c r="W45" s="272">
        <f>IF(' Të dhënat për suksesin'!C48="f",' Të dhënat për suksesin'!T48,6)</f>
        <v>6</v>
      </c>
      <c r="X45" s="272">
        <f>IF(' Të dhënat për suksesin'!C48="m",' Të dhënat për suksesin'!T48,6)</f>
        <v>6</v>
      </c>
      <c r="Z45" s="273">
        <v>44</v>
      </c>
      <c r="AA45" s="273">
        <f>IF(' Të dhënat për suksesin'!C48="f",' Të dhënat për suksesin'!U48,-1)</f>
        <v>-1</v>
      </c>
      <c r="AB45" s="273">
        <f>IF(' Të dhënat për suksesin'!C48="m",' Të dhënat për suksesin'!U48,-1)</f>
        <v>-1</v>
      </c>
    </row>
    <row r="46" spans="1:28" ht="13.5" thickTop="1" x14ac:dyDescent="0.2">
      <c r="V46" s="272">
        <v>45</v>
      </c>
      <c r="W46" s="272">
        <f>IF(' Të dhënat për suksesin'!C49="f",' Të dhënat për suksesin'!T49,6)</f>
        <v>6</v>
      </c>
      <c r="X46" s="272">
        <f>IF(' Të dhënat për suksesin'!C49="m",' Të dhënat për suksesin'!T49,6)</f>
        <v>6</v>
      </c>
      <c r="Z46" s="273">
        <v>45</v>
      </c>
      <c r="AA46" s="273">
        <f>IF(' Të dhënat për suksesin'!C49="f",' Të dhënat për suksesin'!U49,-1)</f>
        <v>-1</v>
      </c>
      <c r="AB46" s="273">
        <f>IF(' Të dhënat për suksesin'!C49="m",' Të dhënat për suksesin'!U49,-1)</f>
        <v>-1</v>
      </c>
    </row>
  </sheetData>
  <sheetProtection password="CAF3" sheet="1" objects="1" scenarios="1"/>
  <customSheetViews>
    <customSheetView guid="{FE062A7B-129A-47AA-BAF4-C05BB1B63AE1}" showGridLines="0" hiddenColumns="1" showRuler="0" topLeftCell="A16">
      <selection activeCell="D41" sqref="D41:E41"/>
      <pageMargins left="0.75" right="0.75" top="1" bottom="1" header="0.5" footer="0.5"/>
      <printOptions horizontalCentered="1" verticalCentered="1"/>
      <pageSetup orientation="portrait" horizontalDpi="4294967293" r:id="rId1"/>
      <headerFooter alignWithMargins="0">
        <oddHeader>&amp;L&amp;F&amp;C&amp;A</oddHeader>
        <oddFooter>&amp;R Data:&amp;D</oddFooter>
      </headerFooter>
    </customSheetView>
    <customSheetView guid="{60D67EA6-9419-4398-B5B7-3ACAA4A41434}" showGridLines="0" hiddenColumns="1" showRuler="0" topLeftCell="A13">
      <selection sqref="A1:G1"/>
      <pageMargins left="0.75" right="0.75" top="1" bottom="1" header="0.5" footer="0.5"/>
      <printOptions horizontalCentered="1" verticalCentered="1"/>
      <pageSetup orientation="portrait" horizontalDpi="4294967293" r:id="rId2"/>
      <headerFooter alignWithMargins="0">
        <oddHeader>&amp;L&amp;F&amp;C&amp;A</oddHeader>
        <oddFooter>&amp;R Data:&amp;D</oddFooter>
      </headerFooter>
    </customSheetView>
  </customSheetViews>
  <mergeCells count="29">
    <mergeCell ref="A4:A9"/>
    <mergeCell ref="D44:E44"/>
    <mergeCell ref="D45:E45"/>
    <mergeCell ref="D41:E41"/>
    <mergeCell ref="B40:B42"/>
    <mergeCell ref="D40:E40"/>
    <mergeCell ref="F36:G45"/>
    <mergeCell ref="F35:G35"/>
    <mergeCell ref="B43:B45"/>
    <mergeCell ref="B31:B33"/>
    <mergeCell ref="D42:E42"/>
    <mergeCell ref="B34:B36"/>
    <mergeCell ref="D43:E43"/>
    <mergeCell ref="A1:G1"/>
    <mergeCell ref="B4:B6"/>
    <mergeCell ref="B25:B27"/>
    <mergeCell ref="B28:B30"/>
    <mergeCell ref="B7:B9"/>
    <mergeCell ref="B10:B12"/>
    <mergeCell ref="B13:B15"/>
    <mergeCell ref="E4:E9"/>
    <mergeCell ref="A2:E3"/>
    <mergeCell ref="F2:G3"/>
    <mergeCell ref="F18:G18"/>
    <mergeCell ref="A10:A45"/>
    <mergeCell ref="B19:B21"/>
    <mergeCell ref="B22:B24"/>
    <mergeCell ref="B37:B39"/>
    <mergeCell ref="B16:B18"/>
  </mergeCells>
  <phoneticPr fontId="0" type="noConversion"/>
  <printOptions horizontalCentered="1" verticalCentered="1"/>
  <pageMargins left="0.75" right="0.75" top="1" bottom="1" header="0.5" footer="0.5"/>
  <pageSetup orientation="portrait" horizontalDpi="4294967293" r:id="rId3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R21" sqref="R21"/>
    </sheetView>
  </sheetViews>
  <sheetFormatPr defaultRowHeight="12.75" x14ac:dyDescent="0.2"/>
  <cols>
    <col min="1" max="1" width="22.7109375" style="1" customWidth="1"/>
    <col min="2" max="2" width="6.28515625" style="1" customWidth="1"/>
    <col min="3" max="5" width="5.7109375" style="1" customWidth="1"/>
    <col min="6" max="6" width="5.42578125" style="1" customWidth="1"/>
    <col min="7" max="7" width="5.28515625" style="1" customWidth="1"/>
    <col min="8" max="8" width="5.7109375" style="1" customWidth="1"/>
    <col min="9" max="9" width="6" style="1" customWidth="1"/>
    <col min="10" max="10" width="6.42578125" style="1" customWidth="1"/>
    <col min="11" max="11" width="6.5703125" style="1" customWidth="1"/>
    <col min="12" max="12" width="5.42578125" style="1" customWidth="1"/>
    <col min="13" max="13" width="5.7109375" style="1" customWidth="1"/>
    <col min="14" max="14" width="5.5703125" style="1" customWidth="1"/>
    <col min="15" max="15" width="6.5703125" style="1" customWidth="1"/>
    <col min="16" max="16" width="4.28515625" style="1" customWidth="1"/>
    <col min="17" max="17" width="5.7109375" style="1" customWidth="1"/>
    <col min="18" max="18" width="6.5703125" style="1" customWidth="1"/>
    <col min="19" max="16384" width="9.140625" style="1"/>
  </cols>
  <sheetData>
    <row r="1" spans="1:18" ht="51.75" customHeight="1" thickTop="1" thickBot="1" x14ac:dyDescent="0.25">
      <c r="A1" s="357" t="s">
        <v>69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9"/>
    </row>
    <row r="2" spans="1:18" ht="12.75" customHeight="1" thickTop="1" x14ac:dyDescent="0.2">
      <c r="A2" s="360" t="str">
        <f>'Të dhënat për Lib. amë'!$Z$1</f>
        <v>Suksesi i nx. në kl VI -2  në gjysëmvjetorin e II-rë,vitit shkollor 2014/2015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2"/>
    </row>
    <row r="3" spans="1:18" ht="22.5" customHeight="1" thickBot="1" x14ac:dyDescent="0.25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5"/>
    </row>
    <row r="4" spans="1:18" ht="70.5" customHeight="1" thickTop="1" thickBot="1" x14ac:dyDescent="0.25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 x14ac:dyDescent="0.25">
      <c r="A5" s="70" t="str">
        <f>'Të dhënat për Lib. amë'!$Z$4</f>
        <v>Gjuhë shqipe</v>
      </c>
      <c r="B5" s="71">
        <f>'Të dhënat për Lib. amë'!AY5</f>
        <v>6</v>
      </c>
      <c r="C5" s="40">
        <f>'Të dhënat për Lib. amë'!AZ5</f>
        <v>22.22</v>
      </c>
      <c r="D5" s="71">
        <f>'Të dhënat për Lib. amë'!BA5</f>
        <v>7</v>
      </c>
      <c r="E5" s="40">
        <f>'Të dhënat për Lib. amë'!BB5</f>
        <v>25.93</v>
      </c>
      <c r="F5" s="71">
        <f>'Të dhënat për Lib. amë'!BC5</f>
        <v>6</v>
      </c>
      <c r="G5" s="40">
        <f>'Të dhënat për Lib. amë'!BD5</f>
        <v>22.22</v>
      </c>
      <c r="H5" s="71">
        <f>'Të dhënat për Lib. amë'!BE5</f>
        <v>6</v>
      </c>
      <c r="I5" s="40">
        <f>'Të dhënat për Lib. amë'!BF5</f>
        <v>22.22</v>
      </c>
      <c r="J5" s="71">
        <f>'Të dhënat për Lib. amë'!BG5</f>
        <v>25</v>
      </c>
      <c r="K5" s="40">
        <f>'Të dhënat për Lib. amë'!BH5</f>
        <v>92.59</v>
      </c>
      <c r="L5" s="71">
        <f>'Të dhënat për Lib. amë'!BI5</f>
        <v>2</v>
      </c>
      <c r="M5" s="40">
        <f>'Të dhënat për Lib. amë'!BJ5</f>
        <v>7.41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27</v>
      </c>
      <c r="R5" s="73">
        <f>'Të dhënat për Lib. amë'!BO5</f>
        <v>3.33</v>
      </c>
    </row>
    <row r="6" spans="1:18" ht="13.5" thickBot="1" x14ac:dyDescent="0.25">
      <c r="A6" s="70" t="str">
        <f>'Të dhënat për Lib. amë'!$AA$4</f>
        <v>Gjuhë angleze</v>
      </c>
      <c r="B6" s="71">
        <f>'Të dhënat për Lib. amë'!AY6</f>
        <v>10</v>
      </c>
      <c r="C6" s="40">
        <f>'Të dhënat për Lib. amë'!AZ6</f>
        <v>37.04</v>
      </c>
      <c r="D6" s="71">
        <f>'Të dhënat për Lib. amë'!BA6</f>
        <v>4</v>
      </c>
      <c r="E6" s="40">
        <f>'Të dhënat për Lib. amë'!BB6</f>
        <v>14.81</v>
      </c>
      <c r="F6" s="71">
        <f>'Të dhënat për Lib. amë'!BC6</f>
        <v>3</v>
      </c>
      <c r="G6" s="40">
        <f>'Të dhënat për Lib. amë'!BD6</f>
        <v>11.11</v>
      </c>
      <c r="H6" s="71">
        <f>'Të dhënat për Lib. amë'!BE6</f>
        <v>8</v>
      </c>
      <c r="I6" s="40">
        <f>'Të dhënat për Lib. amë'!BF6</f>
        <v>29.63</v>
      </c>
      <c r="J6" s="71">
        <f>'Të dhënat për Lib. amë'!BG6</f>
        <v>25</v>
      </c>
      <c r="K6" s="40">
        <f>'Të dhënat për Lib. amë'!BH6</f>
        <v>92.59</v>
      </c>
      <c r="L6" s="71">
        <f>'Të dhënat për Lib. amë'!BI6</f>
        <v>2</v>
      </c>
      <c r="M6" s="40">
        <f>'Të dhënat për Lib. amë'!BJ6</f>
        <v>7.41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27</v>
      </c>
      <c r="R6" s="73">
        <f>'Të dhënat për Lib. amë'!BO6</f>
        <v>3.44</v>
      </c>
    </row>
    <row r="7" spans="1:18" ht="13.5" thickBot="1" x14ac:dyDescent="0.25">
      <c r="A7" s="70" t="str">
        <f>'Të dhënat për Lib. amë'!$AB$4</f>
        <v>Matematikë</v>
      </c>
      <c r="B7" s="71">
        <f>'Të dhënat për Lib. amë'!AY7</f>
        <v>9</v>
      </c>
      <c r="C7" s="40">
        <f>'Të dhënat për Lib. amë'!AZ7</f>
        <v>33.33</v>
      </c>
      <c r="D7" s="71">
        <f>'Të dhënat për Lib. amë'!BA7</f>
        <v>8</v>
      </c>
      <c r="E7" s="40">
        <f>'Të dhënat për Lib. amë'!BB7</f>
        <v>29.63</v>
      </c>
      <c r="F7" s="71">
        <f>'Të dhënat për Lib. amë'!BC7</f>
        <v>3</v>
      </c>
      <c r="G7" s="40">
        <f>'Të dhënat për Lib. amë'!BD7</f>
        <v>11.11</v>
      </c>
      <c r="H7" s="71">
        <f>'Të dhënat për Lib. amë'!BE7</f>
        <v>7</v>
      </c>
      <c r="I7" s="40">
        <f>'Të dhënat për Lib. amë'!BF7</f>
        <v>25.93</v>
      </c>
      <c r="J7" s="71">
        <f>'Të dhënat për Lib. amë'!BG7</f>
        <v>27</v>
      </c>
      <c r="K7" s="40">
        <f>'Të dhënat për Lib. amë'!BH7</f>
        <v>100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27</v>
      </c>
      <c r="R7" s="73">
        <f>'Të dhënat për Lib. amë'!BO7</f>
        <v>3.7</v>
      </c>
    </row>
    <row r="8" spans="1:18" ht="13.5" thickBot="1" x14ac:dyDescent="0.25">
      <c r="A8" s="70" t="str">
        <f>'Të dhënat për Lib. amë'!$AC$4</f>
        <v>Biologji</v>
      </c>
      <c r="B8" s="71">
        <f>'Të dhënat për Lib. amë'!AY8</f>
        <v>8</v>
      </c>
      <c r="C8" s="40">
        <f>'Të dhënat për Lib. amë'!AZ8</f>
        <v>29.63</v>
      </c>
      <c r="D8" s="71">
        <f>'Të dhënat për Lib. amë'!BA8</f>
        <v>4</v>
      </c>
      <c r="E8" s="40">
        <f>'Të dhënat për Lib. amë'!BB8</f>
        <v>14.81</v>
      </c>
      <c r="F8" s="71">
        <f>'Të dhënat për Lib. amë'!BC8</f>
        <v>5</v>
      </c>
      <c r="G8" s="40">
        <f>'Të dhënat për Lib. amë'!BD8</f>
        <v>18.52</v>
      </c>
      <c r="H8" s="71">
        <f>'Të dhënat për Lib. amë'!BE8</f>
        <v>10</v>
      </c>
      <c r="I8" s="40">
        <f>'Të dhënat për Lib. amë'!BF8</f>
        <v>37.04</v>
      </c>
      <c r="J8" s="71">
        <f>'Të dhënat për Lib. amë'!BG8</f>
        <v>27</v>
      </c>
      <c r="K8" s="40">
        <f>'Të dhënat për Lib. amë'!BH8</f>
        <v>100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27</v>
      </c>
      <c r="R8" s="73">
        <f>'Të dhënat për Lib. amë'!BO8</f>
        <v>3.37</v>
      </c>
    </row>
    <row r="9" spans="1:18" ht="13.5" thickBot="1" x14ac:dyDescent="0.25">
      <c r="A9" s="70" t="str">
        <f>'Të dhënat për Lib. amë'!$AD$4</f>
        <v>Fizikë</v>
      </c>
      <c r="B9" s="71">
        <f>'Të dhënat për Lib. amë'!AY9</f>
        <v>12</v>
      </c>
      <c r="C9" s="40">
        <f>'Të dhënat për Lib. amë'!AZ9</f>
        <v>44.44</v>
      </c>
      <c r="D9" s="71">
        <f>'Të dhënat për Lib. amë'!BA9</f>
        <v>4</v>
      </c>
      <c r="E9" s="40">
        <f>'Të dhënat për Lib. amë'!BB9</f>
        <v>14.81</v>
      </c>
      <c r="F9" s="71">
        <f>'Të dhënat për Lib. amë'!BC9</f>
        <v>2</v>
      </c>
      <c r="G9" s="40">
        <f>'Të dhënat për Lib. amë'!BD9</f>
        <v>7.41</v>
      </c>
      <c r="H9" s="71">
        <f>'Të dhënat për Lib. amë'!BE9</f>
        <v>9</v>
      </c>
      <c r="I9" s="40">
        <f>'Të dhënat për Lib. amë'!BF9</f>
        <v>33.33</v>
      </c>
      <c r="J9" s="71">
        <f>'Të dhënat për Lib. amë'!BG9</f>
        <v>27</v>
      </c>
      <c r="K9" s="40">
        <f>'Të dhënat për Lib. amë'!BH9</f>
        <v>100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27</v>
      </c>
      <c r="R9" s="73">
        <f>'Të dhënat për Lib. amë'!BO9</f>
        <v>3.7</v>
      </c>
    </row>
    <row r="10" spans="1:18" ht="13.5" thickBot="1" x14ac:dyDescent="0.25">
      <c r="A10" s="70" t="str">
        <f>'Të dhënat për Lib. amë'!$AE$4</f>
        <v>Kimi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27</v>
      </c>
      <c r="R10" s="73">
        <f>'Të dhënat për Lib. amë'!BO10</f>
        <v>0</v>
      </c>
    </row>
    <row r="11" spans="1:18" ht="13.5" thickBot="1" x14ac:dyDescent="0.25">
      <c r="A11" s="70" t="str">
        <f>'Të dhënat për Lib. amë'!$AF$4</f>
        <v>Histori</v>
      </c>
      <c r="B11" s="71">
        <f>'Të dhënat për Lib. amë'!AY11</f>
        <v>8</v>
      </c>
      <c r="C11" s="40">
        <f>'Të dhënat për Lib. amë'!AZ11</f>
        <v>29.63</v>
      </c>
      <c r="D11" s="71">
        <f>'Të dhënat për Lib. amë'!BA11</f>
        <v>1</v>
      </c>
      <c r="E11" s="40">
        <f>'Të dhënat për Lib. amë'!BB11</f>
        <v>3.7</v>
      </c>
      <c r="F11" s="71">
        <f>'Të dhënat për Lib. amë'!BC11</f>
        <v>8</v>
      </c>
      <c r="G11" s="40">
        <f>'Të dhënat për Lib. amë'!BD11</f>
        <v>29.63</v>
      </c>
      <c r="H11" s="71">
        <f>'Të dhënat për Lib. amë'!BE11</f>
        <v>6</v>
      </c>
      <c r="I11" s="40">
        <f>'Të dhënat për Lib. amë'!BF11</f>
        <v>22.22</v>
      </c>
      <c r="J11" s="71">
        <f>'Të dhënat për Lib. amë'!BG11</f>
        <v>23</v>
      </c>
      <c r="K11" s="40">
        <f>'Të dhënat për Lib. amë'!BH11</f>
        <v>85.19</v>
      </c>
      <c r="L11" s="71">
        <f>'Të dhënat për Lib. amë'!BI11</f>
        <v>4</v>
      </c>
      <c r="M11" s="40">
        <f>'Të dhënat për Lib. amë'!BJ11</f>
        <v>14.81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27</v>
      </c>
      <c r="R11" s="73">
        <f>'Të dhënat për Lib. amë'!BO11</f>
        <v>3.11</v>
      </c>
    </row>
    <row r="12" spans="1:18" ht="13.5" thickBot="1" x14ac:dyDescent="0.25">
      <c r="A12" s="70" t="str">
        <f>'Të dhënat për Lib. amë'!$AG$4</f>
        <v>Gjeografi</v>
      </c>
      <c r="B12" s="71">
        <f>'Të dhënat për Lib. amë'!AY12</f>
        <v>7</v>
      </c>
      <c r="C12" s="40">
        <f>'Të dhënat për Lib. amë'!AZ12</f>
        <v>25.93</v>
      </c>
      <c r="D12" s="71">
        <f>'Të dhënat për Lib. amë'!BA12</f>
        <v>4</v>
      </c>
      <c r="E12" s="40">
        <f>'Të dhënat për Lib. amë'!BB12</f>
        <v>14.81</v>
      </c>
      <c r="F12" s="71">
        <f>'Të dhënat për Lib. amë'!BC12</f>
        <v>5</v>
      </c>
      <c r="G12" s="40">
        <f>'Të dhënat për Lib. amë'!BD12</f>
        <v>18.52</v>
      </c>
      <c r="H12" s="71">
        <f>'Të dhënat për Lib. amë'!BE12</f>
        <v>6</v>
      </c>
      <c r="I12" s="40">
        <f>'Të dhënat për Lib. amë'!BF12</f>
        <v>22.22</v>
      </c>
      <c r="J12" s="71">
        <f>'Të dhënat për Lib. amë'!BG12</f>
        <v>22</v>
      </c>
      <c r="K12" s="40">
        <f>'Të dhënat për Lib. amë'!BH12</f>
        <v>81.48</v>
      </c>
      <c r="L12" s="71">
        <f>'Të dhënat për Lib. amë'!BI12</f>
        <v>5</v>
      </c>
      <c r="M12" s="40">
        <f>'Të dhënat për Lib. amë'!BJ12</f>
        <v>18.52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27</v>
      </c>
      <c r="R12" s="73">
        <f>'Të dhënat për Lib. amë'!BO12</f>
        <v>3.07</v>
      </c>
    </row>
    <row r="13" spans="1:18" ht="13.5" thickBot="1" x14ac:dyDescent="0.25">
      <c r="A13" s="70" t="str">
        <f>'Të dhënat për Lib. amë'!$AH$4</f>
        <v>Edukatë qytetare</v>
      </c>
      <c r="B13" s="71">
        <f>'Të dhënat për Lib. amë'!AY13</f>
        <v>8</v>
      </c>
      <c r="C13" s="40">
        <f>'Të dhënat për Lib. amë'!AZ13</f>
        <v>29.63</v>
      </c>
      <c r="D13" s="71">
        <f>'Të dhënat për Lib. amë'!BA13</f>
        <v>5</v>
      </c>
      <c r="E13" s="40">
        <f>'Të dhënat për Lib. amë'!BB13</f>
        <v>18.52</v>
      </c>
      <c r="F13" s="71">
        <f>'Të dhënat për Lib. amë'!BC13</f>
        <v>5</v>
      </c>
      <c r="G13" s="40">
        <f>'Të dhënat për Lib. amë'!BD13</f>
        <v>18.52</v>
      </c>
      <c r="H13" s="71">
        <f>'Të dhënat për Lib. amë'!BE13</f>
        <v>9</v>
      </c>
      <c r="I13" s="40">
        <f>'Të dhënat për Lib. amë'!BF13</f>
        <v>33.33</v>
      </c>
      <c r="J13" s="71">
        <f>'Të dhënat për Lib. amë'!BG13</f>
        <v>27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27</v>
      </c>
      <c r="R13" s="73">
        <f>'Të dhënat për Lib. amë'!BO13</f>
        <v>3.44</v>
      </c>
    </row>
    <row r="14" spans="1:18" ht="13.5" thickBot="1" x14ac:dyDescent="0.25">
      <c r="A14" s="70" t="str">
        <f>'Të dhënat për Lib. amë'!$AI$4</f>
        <v>Edukatë muzikore</v>
      </c>
      <c r="B14" s="71">
        <f>'Të dhënat për Lib. amë'!AY14</f>
        <v>14</v>
      </c>
      <c r="C14" s="40">
        <f>'Të dhënat për Lib. amë'!AZ14</f>
        <v>51.85</v>
      </c>
      <c r="D14" s="71">
        <f>'Të dhënat për Lib. amë'!BA14</f>
        <v>5</v>
      </c>
      <c r="E14" s="40">
        <f>'Të dhënat për Lib. amë'!BB14</f>
        <v>18.52</v>
      </c>
      <c r="F14" s="71">
        <f>'Të dhënat për Lib. amë'!BC14</f>
        <v>2</v>
      </c>
      <c r="G14" s="40">
        <f>'Të dhënat për Lib. amë'!BD14</f>
        <v>7.41</v>
      </c>
      <c r="H14" s="71">
        <f>'Të dhënat për Lib. amë'!BE14</f>
        <v>6</v>
      </c>
      <c r="I14" s="40">
        <f>'Të dhënat për Lib. amë'!BF14</f>
        <v>22.22</v>
      </c>
      <c r="J14" s="71">
        <f>'Të dhënat për Lib. amë'!BG14</f>
        <v>27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27</v>
      </c>
      <c r="R14" s="73">
        <f>'Të dhënat për Lib. amë'!BO14</f>
        <v>4</v>
      </c>
    </row>
    <row r="15" spans="1:18" ht="13.5" thickBot="1" x14ac:dyDescent="0.25">
      <c r="A15" s="70" t="str">
        <f>'Të dhënat për Lib. amë'!$AJ$4</f>
        <v>Edukatë figurative</v>
      </c>
      <c r="B15" s="71">
        <f>'Të dhënat për Lib. amë'!AY15</f>
        <v>15</v>
      </c>
      <c r="C15" s="40">
        <f>'Të dhënat për Lib. amë'!AZ15</f>
        <v>55.56</v>
      </c>
      <c r="D15" s="71">
        <f>'Të dhënat për Lib. amë'!BA15</f>
        <v>2</v>
      </c>
      <c r="E15" s="40">
        <f>'Të dhënat për Lib. amë'!BB15</f>
        <v>7.41</v>
      </c>
      <c r="F15" s="71">
        <f>'Të dhënat për Lib. amë'!BC15</f>
        <v>6</v>
      </c>
      <c r="G15" s="40">
        <f>'Të dhënat për Lib. amë'!BD15</f>
        <v>22.22</v>
      </c>
      <c r="H15" s="71">
        <f>'Të dhënat për Lib. amë'!BE15</f>
        <v>4</v>
      </c>
      <c r="I15" s="40">
        <f>'Të dhënat për Lib. amë'!BF15</f>
        <v>14.81</v>
      </c>
      <c r="J15" s="71">
        <f>'Të dhënat për Lib. amë'!BG15</f>
        <v>27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27</v>
      </c>
      <c r="R15" s="73">
        <f>'Të dhënat për Lib. amë'!BO15</f>
        <v>4.04</v>
      </c>
    </row>
    <row r="16" spans="1:18" ht="13.5" thickBot="1" x14ac:dyDescent="0.25">
      <c r="A16" s="70" t="str">
        <f>'Të dhënat për Lib. amë'!$AK$4</f>
        <v>Teknologji</v>
      </c>
      <c r="B16" s="71">
        <f>'Të dhënat për Lib. amë'!AY16</f>
        <v>6</v>
      </c>
      <c r="C16" s="40">
        <f>'Të dhënat për Lib. amë'!AZ16</f>
        <v>22.22</v>
      </c>
      <c r="D16" s="71">
        <f>'Të dhënat për Lib. amë'!BA16</f>
        <v>8</v>
      </c>
      <c r="E16" s="40">
        <f>'Të dhënat për Lib. amë'!BB16</f>
        <v>29.63</v>
      </c>
      <c r="F16" s="71">
        <f>'Të dhënat për Lib. amë'!BC16</f>
        <v>5</v>
      </c>
      <c r="G16" s="40">
        <f>'Të dhënat për Lib. amë'!BD16</f>
        <v>18.52</v>
      </c>
      <c r="H16" s="71">
        <f>'Të dhënat për Lib. amë'!BE16</f>
        <v>8</v>
      </c>
      <c r="I16" s="40">
        <f>'Të dhënat për Lib. amë'!BF16</f>
        <v>29.63</v>
      </c>
      <c r="J16" s="71">
        <f>'Të dhënat për Lib. amë'!BG16</f>
        <v>27</v>
      </c>
      <c r="K16" s="40">
        <f>'Të dhënat për Lib. amë'!BH16</f>
        <v>100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27</v>
      </c>
      <c r="R16" s="73">
        <f>'Të dhënat për Lib. amë'!BO16</f>
        <v>3.44</v>
      </c>
    </row>
    <row r="17" spans="1:18" ht="13.5" thickBot="1" x14ac:dyDescent="0.25">
      <c r="A17" s="70" t="str">
        <f>'Të dhënat për Lib. amë'!$AL$4</f>
        <v>Edukatë fizike</v>
      </c>
      <c r="B17" s="71">
        <f>'Të dhënat për Lib. amë'!AY17</f>
        <v>18</v>
      </c>
      <c r="C17" s="40">
        <f>'Të dhënat për Lib. amë'!AZ17</f>
        <v>66.67</v>
      </c>
      <c r="D17" s="71">
        <f>'Të dhënat për Lib. amë'!BA17</f>
        <v>6</v>
      </c>
      <c r="E17" s="40">
        <f>'Të dhënat për Lib. amë'!BB17</f>
        <v>22.22</v>
      </c>
      <c r="F17" s="71">
        <f>'Të dhënat për Lib. amë'!BC17</f>
        <v>3</v>
      </c>
      <c r="G17" s="40">
        <f>'Të dhënat për Lib. amë'!BD17</f>
        <v>11.11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27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27</v>
      </c>
      <c r="R17" s="73">
        <f>'Të dhënat për Lib. amë'!BO17</f>
        <v>4.5599999999999996</v>
      </c>
    </row>
    <row r="18" spans="1:18" ht="13.5" thickBot="1" x14ac:dyDescent="0.25">
      <c r="A18" s="70" t="str">
        <f>'Të dhënat për Lib. amë'!$AM$4</f>
        <v>Mz. Ekologjia dhe mjedisi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27</v>
      </c>
      <c r="R18" s="73">
        <f>'Të dhënat për Lib. amë'!BO18</f>
        <v>0</v>
      </c>
    </row>
    <row r="19" spans="1:18" ht="13.5" thickBot="1" x14ac:dyDescent="0.25">
      <c r="A19" s="70" t="str">
        <f>'Të dhënat për Lib. amë'!$AN$4</f>
        <v>Mz. Anglisht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27</v>
      </c>
      <c r="R19" s="73">
        <f>'Të dhënat për Lib. amë'!BO19</f>
        <v>0</v>
      </c>
    </row>
    <row r="20" spans="1:18" ht="13.5" thickBot="1" x14ac:dyDescent="0.25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52" t="str">
        <f>'Të dhënat për Lib. amë'!BN20</f>
        <v>Nota mesatare e klasës</v>
      </c>
      <c r="R20" s="353"/>
    </row>
    <row r="21" spans="1:18" ht="13.5" thickBot="1" x14ac:dyDescent="0.25">
      <c r="A21" s="70" t="str">
        <f>'Të dhënat për Lib. amë'!AX21</f>
        <v>Gjithsejt</v>
      </c>
      <c r="B21" s="71">
        <f>'Të dhënat për Lib. amë'!AY21</f>
        <v>121</v>
      </c>
      <c r="C21" s="40">
        <f>'Të dhënat për Lib. amë'!AZ21</f>
        <v>37.35</v>
      </c>
      <c r="D21" s="71">
        <f>'Të dhënat për Lib. amë'!BA21</f>
        <v>58</v>
      </c>
      <c r="E21" s="40">
        <f>'Të dhënat për Lib. amë'!BB21</f>
        <v>17.899999999999999</v>
      </c>
      <c r="F21" s="71">
        <f>'Të dhënat për Lib. amë'!BC21</f>
        <v>53</v>
      </c>
      <c r="G21" s="40">
        <f>'Të dhënat për Lib. amë'!BD21</f>
        <v>16.36</v>
      </c>
      <c r="H21" s="71">
        <f>'Të dhënat për Lib. amë'!BE21</f>
        <v>79</v>
      </c>
      <c r="I21" s="40">
        <f>'Të dhënat për Lib. amë'!BF21</f>
        <v>24.38</v>
      </c>
      <c r="J21" s="71">
        <f>'Të dhënat për Lib. amë'!BG21</f>
        <v>311</v>
      </c>
      <c r="K21" s="40">
        <f>'Të dhënat për Lib. amë'!BH21</f>
        <v>95.99</v>
      </c>
      <c r="L21" s="71">
        <f>'Të dhënat për Lib. amë'!BI21</f>
        <v>13</v>
      </c>
      <c r="M21" s="40">
        <f>'Të dhënat për Lib. amë'!BJ21</f>
        <v>4.01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324</v>
      </c>
      <c r="R21" s="75">
        <f>'Të dhënat për Lib. amë'!BO21</f>
        <v>3.6</v>
      </c>
    </row>
    <row r="22" spans="1:18" ht="13.5" thickBot="1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4" t="s">
        <v>62</v>
      </c>
      <c r="L22" s="355"/>
      <c r="M22" s="356"/>
      <c r="N22" s="77">
        <f>'Të dhënat për Lib. amë'!$BK$22</f>
        <v>0</v>
      </c>
      <c r="O22" s="77"/>
      <c r="P22" s="77"/>
      <c r="Q22" s="77"/>
      <c r="R22" s="78"/>
    </row>
    <row r="23" spans="1:18" ht="13.5" thickTop="1" x14ac:dyDescent="0.2"/>
  </sheetData>
  <sheetProtection password="CAF3" sheet="1" objects="1" scenarios="1"/>
  <customSheetViews>
    <customSheetView guid="{FE062A7B-129A-47AA-BAF4-C05BB1B63AE1}" showRuler="0">
      <selection activeCell="I21" sqref="I21"/>
      <pageMargins left="0.75" right="0.75" top="1" bottom="1" header="0.5" footer="0.5"/>
      <printOptions horizontalCentered="1" verticalCentered="1"/>
      <pageSetup orientation="landscape" horizontalDpi="4294967293" r:id="rId1"/>
      <headerFooter alignWithMargins="0">
        <oddHeader>&amp;L&amp;F&amp;C&amp;A</oddHeader>
        <oddFooter>&amp;LData:&amp;D</oddFooter>
      </headerFooter>
    </customSheetView>
    <customSheetView guid="{60D67EA6-9419-4398-B5B7-3ACAA4A41434}" showRuler="0" topLeftCell="A7">
      <selection activeCell="E5" sqref="E5"/>
      <pageMargins left="0.75" right="0.75" top="1" bottom="1" header="0.5" footer="0.5"/>
      <printOptions horizontalCentered="1" verticalCentered="1"/>
      <pageSetup orientation="landscape" horizontalDpi="4294967293" r:id="rId2"/>
      <headerFooter alignWithMargins="0">
        <oddHeader>&amp;L&amp;F&amp;C&amp;A</oddHeader>
        <oddFooter>&amp;LData:&amp;D</oddFooter>
      </headerFooter>
    </customSheetView>
  </customSheetViews>
  <mergeCells count="4">
    <mergeCell ref="Q20:R20"/>
    <mergeCell ref="K22:M22"/>
    <mergeCell ref="A1:R1"/>
    <mergeCell ref="A2:R3"/>
  </mergeCells>
  <phoneticPr fontId="0" type="noConversion"/>
  <printOptions horizontalCentered="1" verticalCentered="1"/>
  <pageMargins left="0.75" right="0.75" top="1" bottom="1" header="0.5" footer="0.5"/>
  <pageSetup orientation="landscape" horizontalDpi="4294967293" r:id="rId3"/>
  <headerFooter alignWithMargins="0">
    <oddHeader>&amp;L&amp;F&amp;C&amp;A</oddHeader>
    <oddFooter>&amp;LData:&amp;D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4"/>
  <sheetViews>
    <sheetView showGridLines="0" topLeftCell="A13" workbookViewId="0">
      <selection activeCell="A30" sqref="A30"/>
    </sheetView>
  </sheetViews>
  <sheetFormatPr defaultRowHeight="12.75" x14ac:dyDescent="0.2"/>
  <cols>
    <col min="1" max="1" width="28.7109375" customWidth="1"/>
    <col min="2" max="2" width="19.7109375" customWidth="1"/>
    <col min="3" max="7" width="5.7109375" customWidth="1"/>
    <col min="8" max="8" width="6.7109375" customWidth="1"/>
    <col min="9" max="9" width="28.7109375" customWidth="1"/>
    <col min="10" max="10" width="20.7109375" customWidth="1"/>
    <col min="11" max="15" width="5.7109375" customWidth="1"/>
    <col min="16" max="16" width="6.7109375" customWidth="1"/>
    <col min="17" max="17" width="10" customWidth="1"/>
    <col min="18" max="18" width="9.140625" hidden="1" customWidth="1"/>
  </cols>
  <sheetData>
    <row r="1" spans="1:15" ht="30" customHeight="1" x14ac:dyDescent="0.2">
      <c r="A1" s="422" t="s">
        <v>129</v>
      </c>
      <c r="B1" s="423"/>
      <c r="C1" s="423"/>
      <c r="D1" s="423"/>
      <c r="E1" s="423"/>
      <c r="F1" s="423"/>
      <c r="G1" s="424"/>
      <c r="I1" s="422" t="s">
        <v>129</v>
      </c>
      <c r="J1" s="423"/>
      <c r="K1" s="423"/>
      <c r="L1" s="423"/>
      <c r="M1" s="423"/>
      <c r="N1" s="423"/>
      <c r="O1" s="424"/>
    </row>
    <row r="2" spans="1:15" ht="30" customHeight="1" thickBot="1" x14ac:dyDescent="0.3">
      <c r="A2" s="144" t="s">
        <v>130</v>
      </c>
      <c r="B2" s="394"/>
      <c r="C2" s="395"/>
      <c r="D2" s="395"/>
      <c r="E2" s="395"/>
      <c r="F2" s="395"/>
      <c r="G2" s="395"/>
      <c r="I2" s="144" t="s">
        <v>130</v>
      </c>
      <c r="J2" s="394"/>
      <c r="K2" s="395"/>
      <c r="L2" s="395"/>
      <c r="M2" s="395"/>
      <c r="N2" s="395"/>
      <c r="O2" s="395"/>
    </row>
    <row r="3" spans="1:15" ht="30" customHeight="1" thickBot="1" x14ac:dyDescent="0.25">
      <c r="A3" s="179" t="s">
        <v>131</v>
      </c>
      <c r="B3" s="397" t="str">
        <f>' Të dhënat për suksesin'!$B$5</f>
        <v>Altin Kelmendi</v>
      </c>
      <c r="C3" s="397"/>
      <c r="D3" s="397"/>
      <c r="E3" s="397"/>
      <c r="F3" s="397"/>
      <c r="G3" s="409"/>
      <c r="I3" s="145" t="s">
        <v>131</v>
      </c>
      <c r="J3" s="405" t="str">
        <f>' Të dhënat për suksesin'!$B$28</f>
        <v>Rosela Berisha</v>
      </c>
      <c r="K3" s="405"/>
      <c r="L3" s="405"/>
      <c r="M3" s="405"/>
      <c r="N3" s="405"/>
      <c r="O3" s="410"/>
    </row>
    <row r="4" spans="1:15" ht="18" customHeight="1" thickBot="1" x14ac:dyDescent="0.3">
      <c r="A4" s="416" t="str">
        <f>' Të dhënat për suksesin'!$D$1</f>
        <v>Suksesi i nx. në kl VI -2  në gjysëmvjetorin e II-rë,vitit shkollor 2014/2015</v>
      </c>
      <c r="B4" s="382"/>
      <c r="C4" s="382"/>
      <c r="D4" s="382"/>
      <c r="E4" s="382"/>
      <c r="F4" s="382"/>
      <c r="G4" s="417"/>
      <c r="I4" s="418" t="str">
        <f>' Të dhënat për suksesin'!$D$1</f>
        <v>Suksesi i nx. në kl VI -2  në gjysëmvjetorin e II-rë,vitit shkollor 2014/2015</v>
      </c>
      <c r="J4" s="414"/>
      <c r="K4" s="414"/>
      <c r="L4" s="414"/>
      <c r="M4" s="414"/>
      <c r="N4" s="414"/>
      <c r="O4" s="419"/>
    </row>
    <row r="5" spans="1:15" ht="18" customHeight="1" thickBot="1" x14ac:dyDescent="0.3">
      <c r="A5" s="420" t="s">
        <v>132</v>
      </c>
      <c r="B5" s="385"/>
      <c r="C5" s="399" t="s">
        <v>133</v>
      </c>
      <c r="D5" s="399"/>
      <c r="E5" s="399"/>
      <c r="F5" s="399"/>
      <c r="G5" s="399"/>
      <c r="I5" s="421" t="s">
        <v>132</v>
      </c>
      <c r="J5" s="391"/>
      <c r="K5" s="392" t="s">
        <v>133</v>
      </c>
      <c r="L5" s="392"/>
      <c r="M5" s="392"/>
      <c r="N5" s="392"/>
      <c r="O5" s="392"/>
    </row>
    <row r="6" spans="1:15" ht="18" customHeight="1" thickBot="1" x14ac:dyDescent="0.3">
      <c r="A6" s="80" t="str">
        <f>' Të dhënat për suksesin'!$D$4</f>
        <v>Gjuhë shqipe</v>
      </c>
      <c r="B6" s="150" t="str">
        <f>'Libri amë'!$C$18</f>
        <v>Sh.Mirë(4)</v>
      </c>
      <c r="C6" s="376"/>
      <c r="D6" s="376"/>
      <c r="E6" s="376"/>
      <c r="F6" s="376"/>
      <c r="G6" s="376"/>
      <c r="I6" s="80" t="str">
        <f>' Të dhënat për suksesin'!$D$4</f>
        <v>Gjuhë shqipe</v>
      </c>
      <c r="J6" s="150" t="str">
        <f>'Libri amë'!$M$18</f>
        <v>Shkëlq.(5)</v>
      </c>
      <c r="K6" s="376"/>
      <c r="L6" s="376"/>
      <c r="M6" s="376"/>
      <c r="N6" s="376"/>
      <c r="O6" s="376"/>
    </row>
    <row r="7" spans="1:15" ht="18" customHeight="1" thickBot="1" x14ac:dyDescent="0.3">
      <c r="A7" s="80" t="str">
        <f>' Të dhënat për suksesin'!$E$4</f>
        <v>Gjuhë angleze</v>
      </c>
      <c r="B7" s="150" t="str">
        <f>'Libri amë'!$C$19</f>
        <v>Shkëlq.(5)</v>
      </c>
      <c r="C7" s="376"/>
      <c r="D7" s="376"/>
      <c r="E7" s="376"/>
      <c r="F7" s="376"/>
      <c r="G7" s="376"/>
      <c r="I7" s="80" t="str">
        <f>' Të dhënat për suksesin'!$E$4</f>
        <v>Gjuhë angleze</v>
      </c>
      <c r="J7" s="150" t="str">
        <f>'Libri amë'!$M$19</f>
        <v>Shkëlq.(5)</v>
      </c>
      <c r="K7" s="376"/>
      <c r="L7" s="376"/>
      <c r="M7" s="376"/>
      <c r="N7" s="376"/>
      <c r="O7" s="376"/>
    </row>
    <row r="8" spans="1:15" ht="18" customHeight="1" thickBot="1" x14ac:dyDescent="0.3">
      <c r="A8" s="80" t="str">
        <f>' Të dhënat për suksesin'!$F$4</f>
        <v>Matematikë</v>
      </c>
      <c r="B8" s="150" t="str">
        <f>'Libri amë'!$C$20</f>
        <v>Sh.Mirë(4)</v>
      </c>
      <c r="C8" s="376"/>
      <c r="D8" s="376"/>
      <c r="E8" s="376"/>
      <c r="F8" s="376"/>
      <c r="G8" s="376"/>
      <c r="I8" s="80" t="str">
        <f>' Të dhënat për suksesin'!$F$4</f>
        <v>Matematikë</v>
      </c>
      <c r="J8" s="150" t="str">
        <f>'Libri amë'!$M$20</f>
        <v>Shkëlq.(5)</v>
      </c>
      <c r="K8" s="376"/>
      <c r="L8" s="376"/>
      <c r="M8" s="376"/>
      <c r="N8" s="376"/>
      <c r="O8" s="376"/>
    </row>
    <row r="9" spans="1:15" ht="18" customHeight="1" thickBot="1" x14ac:dyDescent="0.3">
      <c r="A9" s="80" t="str">
        <f>' Të dhënat për suksesin'!$G$4</f>
        <v>Biologji</v>
      </c>
      <c r="B9" s="150" t="str">
        <f>'Libri amë'!$C$21</f>
        <v>Sh.Mirë(4)</v>
      </c>
      <c r="C9" s="376"/>
      <c r="D9" s="376"/>
      <c r="E9" s="376"/>
      <c r="F9" s="376"/>
      <c r="G9" s="376"/>
      <c r="I9" s="80" t="str">
        <f>' Të dhënat për suksesin'!$G$4</f>
        <v>Biologji</v>
      </c>
      <c r="J9" s="150" t="str">
        <f>'Libri amë'!$M$21</f>
        <v>Shkëlq.(5)</v>
      </c>
      <c r="K9" s="376"/>
      <c r="L9" s="376"/>
      <c r="M9" s="376"/>
      <c r="N9" s="376"/>
      <c r="O9" s="376"/>
    </row>
    <row r="10" spans="1:15" ht="18" customHeight="1" thickBot="1" x14ac:dyDescent="0.3">
      <c r="A10" s="80" t="str">
        <f>' Të dhënat për suksesin'!$H$4</f>
        <v>Fizikë</v>
      </c>
      <c r="B10" s="150" t="str">
        <f>'Libri amë'!$C$22</f>
        <v>Shkëlq.(5)</v>
      </c>
      <c r="C10" s="376"/>
      <c r="D10" s="376"/>
      <c r="E10" s="376"/>
      <c r="F10" s="376"/>
      <c r="G10" s="376"/>
      <c r="I10" s="80" t="str">
        <f>' Të dhënat për suksesin'!$H$4</f>
        <v>Fizikë</v>
      </c>
      <c r="J10" s="150" t="str">
        <f>'Libri amë'!$M$22</f>
        <v>Shkëlq.(5)</v>
      </c>
      <c r="K10" s="376"/>
      <c r="L10" s="376"/>
      <c r="M10" s="376"/>
      <c r="N10" s="376"/>
      <c r="O10" s="376"/>
    </row>
    <row r="11" spans="1:15" ht="18" customHeight="1" thickBot="1" x14ac:dyDescent="0.3">
      <c r="A11" s="80" t="str">
        <f>' Të dhënat për suksesin'!$I$4</f>
        <v>Kimi</v>
      </c>
      <c r="B11" s="150" t="str">
        <f>'Libri amë'!$C$23</f>
        <v>-</v>
      </c>
      <c r="C11" s="376"/>
      <c r="D11" s="376"/>
      <c r="E11" s="376"/>
      <c r="F11" s="376"/>
      <c r="G11" s="376"/>
      <c r="I11" s="80" t="str">
        <f>' Të dhënat për suksesin'!$I$4</f>
        <v>Kimi</v>
      </c>
      <c r="J11" s="150" t="str">
        <f>'Libri amë'!$M$23</f>
        <v>-</v>
      </c>
      <c r="K11" s="376"/>
      <c r="L11" s="376"/>
      <c r="M11" s="376"/>
      <c r="N11" s="376"/>
      <c r="O11" s="376"/>
    </row>
    <row r="12" spans="1:15" ht="18" customHeight="1" thickBot="1" x14ac:dyDescent="0.3">
      <c r="A12" s="80" t="str">
        <f>' Të dhënat për suksesin'!$J$4</f>
        <v>Histori</v>
      </c>
      <c r="B12" s="150" t="str">
        <f>'Libri amë'!$C$24</f>
        <v>Mirë(3)</v>
      </c>
      <c r="C12" s="376"/>
      <c r="D12" s="376"/>
      <c r="E12" s="376"/>
      <c r="F12" s="376"/>
      <c r="G12" s="376"/>
      <c r="I12" s="80" t="str">
        <f>' Të dhënat për suksesin'!$J$4</f>
        <v>Histori</v>
      </c>
      <c r="J12" s="150" t="str">
        <f>'Libri amë'!$M$24</f>
        <v>Shkëlq.(5)</v>
      </c>
      <c r="K12" s="376"/>
      <c r="L12" s="376"/>
      <c r="M12" s="376"/>
      <c r="N12" s="376"/>
      <c r="O12" s="376"/>
    </row>
    <row r="13" spans="1:15" ht="18" customHeight="1" thickBot="1" x14ac:dyDescent="0.3">
      <c r="A13" s="80" t="str">
        <f>' Të dhënat për suksesin'!$K$4</f>
        <v>Gjeografi</v>
      </c>
      <c r="B13" s="150" t="str">
        <f>'Libri amë'!$C$25</f>
        <v>Sh.Mirë(4)</v>
      </c>
      <c r="C13" s="376"/>
      <c r="D13" s="376"/>
      <c r="E13" s="376"/>
      <c r="F13" s="376"/>
      <c r="G13" s="376"/>
      <c r="I13" s="80" t="str">
        <f>' Të dhënat për suksesin'!$K$4</f>
        <v>Gjeografi</v>
      </c>
      <c r="J13" s="150" t="str">
        <f>'Libri amë'!$M$25</f>
        <v>Shkëlq.(5)</v>
      </c>
      <c r="K13" s="376"/>
      <c r="L13" s="376"/>
      <c r="M13" s="376"/>
      <c r="N13" s="376"/>
      <c r="O13" s="376"/>
    </row>
    <row r="14" spans="1:15" ht="18" customHeight="1" thickBot="1" x14ac:dyDescent="0.3">
      <c r="A14" s="80" t="str">
        <f>' Të dhënat për suksesin'!$L$4</f>
        <v>Edukatë qytetare</v>
      </c>
      <c r="B14" s="150" t="str">
        <f>'Libri amë'!$C$26</f>
        <v>Sh.Mirë(4)</v>
      </c>
      <c r="C14" s="376"/>
      <c r="D14" s="376"/>
      <c r="E14" s="376"/>
      <c r="F14" s="376"/>
      <c r="G14" s="376"/>
      <c r="I14" s="80" t="str">
        <f>' Të dhënat për suksesin'!$L$4</f>
        <v>Edukatë qytetare</v>
      </c>
      <c r="J14" s="150" t="str">
        <f>'Libri amë'!$M$26</f>
        <v>Shkëlq.(5)</v>
      </c>
      <c r="K14" s="376"/>
      <c r="L14" s="376"/>
      <c r="M14" s="376"/>
      <c r="N14" s="376"/>
      <c r="O14" s="376"/>
    </row>
    <row r="15" spans="1:15" ht="18" customHeight="1" thickBot="1" x14ac:dyDescent="0.3">
      <c r="A15" s="80" t="str">
        <f>' Të dhënat për suksesin'!$M$4</f>
        <v>Edukatë muzikore</v>
      </c>
      <c r="B15" s="150" t="str">
        <f>'Libri amë'!$C$27</f>
        <v>Shkëlq.(5)</v>
      </c>
      <c r="C15" s="376"/>
      <c r="D15" s="376"/>
      <c r="E15" s="376"/>
      <c r="F15" s="376"/>
      <c r="G15" s="376"/>
      <c r="I15" s="80" t="str">
        <f>' Të dhënat për suksesin'!$M$4</f>
        <v>Edukatë muzikore</v>
      </c>
      <c r="J15" s="150" t="str">
        <f>'Libri amë'!$M$27</f>
        <v>Shkëlq.(5)</v>
      </c>
      <c r="K15" s="376"/>
      <c r="L15" s="376"/>
      <c r="M15" s="376"/>
      <c r="N15" s="376"/>
      <c r="O15" s="376"/>
    </row>
    <row r="16" spans="1:15" ht="18" customHeight="1" thickBot="1" x14ac:dyDescent="0.3">
      <c r="A16" s="80" t="str">
        <f>' Të dhënat për suksesin'!$N$4</f>
        <v>Edukatë figurative</v>
      </c>
      <c r="B16" s="150" t="str">
        <f>'Libri amë'!$C$28</f>
        <v>Shkëlq.(5)</v>
      </c>
      <c r="C16" s="376"/>
      <c r="D16" s="376"/>
      <c r="E16" s="376"/>
      <c r="F16" s="376"/>
      <c r="G16" s="376"/>
      <c r="I16" s="80" t="str">
        <f>' Të dhënat për suksesin'!$N$4</f>
        <v>Edukatë figurative</v>
      </c>
      <c r="J16" s="150" t="str">
        <f>'Libri amë'!$M$28</f>
        <v>Shkëlq.(5)</v>
      </c>
      <c r="K16" s="376"/>
      <c r="L16" s="376"/>
      <c r="M16" s="376"/>
      <c r="N16" s="376"/>
      <c r="O16" s="376"/>
    </row>
    <row r="17" spans="1:15" ht="18" customHeight="1" thickBot="1" x14ac:dyDescent="0.3">
      <c r="A17" s="80" t="str">
        <f>' Të dhënat për suksesin'!$O$4</f>
        <v>Teknologji</v>
      </c>
      <c r="B17" s="150" t="str">
        <f>'Libri amë'!$C$29</f>
        <v>Sh.Mirë(4)</v>
      </c>
      <c r="C17" s="376"/>
      <c r="D17" s="376"/>
      <c r="E17" s="376"/>
      <c r="F17" s="376"/>
      <c r="G17" s="376"/>
      <c r="I17" s="80" t="str">
        <f>' Të dhënat për suksesin'!$O$4</f>
        <v>Teknologji</v>
      </c>
      <c r="J17" s="150" t="str">
        <f>'Libri amë'!$M$29</f>
        <v>Shkëlq.(5)</v>
      </c>
      <c r="K17" s="376"/>
      <c r="L17" s="376"/>
      <c r="M17" s="376"/>
      <c r="N17" s="376"/>
      <c r="O17" s="376"/>
    </row>
    <row r="18" spans="1:15" ht="18" customHeight="1" thickBot="1" x14ac:dyDescent="0.3">
      <c r="A18" s="80" t="str">
        <f>' Të dhënat për suksesin'!$P$4</f>
        <v>Edukatë fizike</v>
      </c>
      <c r="B18" s="150" t="str">
        <f>'Libri amë'!$C$30</f>
        <v>Shkëlq.(5)</v>
      </c>
      <c r="C18" s="376"/>
      <c r="D18" s="376"/>
      <c r="E18" s="376"/>
      <c r="F18" s="376"/>
      <c r="G18" s="376"/>
      <c r="I18" s="80" t="str">
        <f>' Të dhënat për suksesin'!$P$4</f>
        <v>Edukatë fizike</v>
      </c>
      <c r="J18" s="150" t="str">
        <f>'Libri amë'!$M$30</f>
        <v>Shkëlq.(5)</v>
      </c>
      <c r="K18" s="376"/>
      <c r="L18" s="376"/>
      <c r="M18" s="376"/>
      <c r="N18" s="376"/>
      <c r="O18" s="376"/>
    </row>
    <row r="19" spans="1:15" ht="18" customHeight="1" thickBot="1" x14ac:dyDescent="0.3">
      <c r="A19" s="80" t="str">
        <f>' Të dhënat për suksesin'!$Q$4</f>
        <v>Mz. Ekologjia dhe mjedisi</v>
      </c>
      <c r="B19" s="150" t="str">
        <f>'Libri amë'!$C$31</f>
        <v>-</v>
      </c>
      <c r="C19" s="376"/>
      <c r="D19" s="376"/>
      <c r="E19" s="376"/>
      <c r="F19" s="376"/>
      <c r="G19" s="376"/>
      <c r="I19" s="80" t="str">
        <f>' Të dhënat për suksesin'!$Q$4</f>
        <v>Mz. Ekologjia dhe mjedisi</v>
      </c>
      <c r="J19" s="150" t="str">
        <f>'Libri amë'!$M$31</f>
        <v>-</v>
      </c>
      <c r="K19" s="376"/>
      <c r="L19" s="376"/>
      <c r="M19" s="376"/>
      <c r="N19" s="376"/>
      <c r="O19" s="376"/>
    </row>
    <row r="20" spans="1:15" ht="18" customHeight="1" thickBot="1" x14ac:dyDescent="0.3">
      <c r="A20" s="80" t="str">
        <f>' Të dhënat për suksesin'!$R$4</f>
        <v>Mz. Anglisht</v>
      </c>
      <c r="B20" s="150" t="str">
        <f>'Libri amë'!$C$32</f>
        <v>-</v>
      </c>
      <c r="C20" s="376"/>
      <c r="D20" s="376"/>
      <c r="E20" s="376"/>
      <c r="F20" s="376"/>
      <c r="G20" s="376"/>
      <c r="I20" s="80" t="str">
        <f>' Të dhënat për suksesin'!$R$4</f>
        <v>Mz. Anglisht</v>
      </c>
      <c r="J20" s="150" t="str">
        <f>'Libri amë'!$M$32</f>
        <v>-</v>
      </c>
      <c r="K20" s="376"/>
      <c r="L20" s="376"/>
      <c r="M20" s="376"/>
      <c r="N20" s="376"/>
      <c r="O20" s="376"/>
    </row>
    <row r="21" spans="1:15" ht="18" customHeight="1" thickBot="1" x14ac:dyDescent="0.3">
      <c r="A21" s="80" t="str">
        <f>' Të dhënat për suksesin'!$S$4</f>
        <v>Nota mesatare</v>
      </c>
      <c r="B21" s="81">
        <f>' Të dhënat për suksesin'!$S$5</f>
        <v>4.33</v>
      </c>
      <c r="C21" s="376"/>
      <c r="D21" s="376"/>
      <c r="E21" s="376"/>
      <c r="F21" s="376"/>
      <c r="G21" s="376"/>
      <c r="I21" s="80" t="s">
        <v>4</v>
      </c>
      <c r="J21" s="81">
        <f>' Të dhënat për suksesin'!$S$28</f>
        <v>5</v>
      </c>
      <c r="K21" s="376"/>
      <c r="L21" s="376"/>
      <c r="M21" s="376"/>
      <c r="N21" s="376"/>
      <c r="O21" s="376"/>
    </row>
    <row r="22" spans="1:15" ht="18" customHeight="1" thickBot="1" x14ac:dyDescent="0.3">
      <c r="A22" s="80" t="s">
        <v>5</v>
      </c>
      <c r="B22" s="81" t="str">
        <f>' Të dhënat për suksesin'!$X$5</f>
        <v>Shumë mirë(4)</v>
      </c>
      <c r="C22" s="376"/>
      <c r="D22" s="376"/>
      <c r="E22" s="376"/>
      <c r="F22" s="376"/>
      <c r="G22" s="376"/>
      <c r="I22" s="80" t="s">
        <v>5</v>
      </c>
      <c r="J22" s="92" t="str">
        <f>' Të dhënat për suksesin'!$X$28</f>
        <v>Shkëlqyeshëm(5)</v>
      </c>
      <c r="K22" s="376"/>
      <c r="L22" s="376"/>
      <c r="M22" s="376"/>
      <c r="N22" s="376"/>
      <c r="O22" s="376"/>
    </row>
    <row r="23" spans="1:15" ht="18" customHeight="1" thickBot="1" x14ac:dyDescent="0.3">
      <c r="A23" s="80" t="s">
        <v>134</v>
      </c>
      <c r="B23" s="81">
        <f>' Të dhënat për suksesin'!$U$5</f>
        <v>0</v>
      </c>
      <c r="C23" s="376"/>
      <c r="D23" s="376"/>
      <c r="E23" s="376"/>
      <c r="F23" s="376"/>
      <c r="G23" s="376"/>
      <c r="I23" s="80" t="s">
        <v>134</v>
      </c>
      <c r="J23" s="81">
        <f>' Të dhënat për suksesin'!$U$28</f>
        <v>0</v>
      </c>
      <c r="K23" s="376"/>
      <c r="L23" s="376"/>
      <c r="M23" s="376"/>
      <c r="N23" s="376"/>
      <c r="O23" s="376"/>
    </row>
    <row r="24" spans="1:15" ht="18" customHeight="1" thickBot="1" x14ac:dyDescent="0.3">
      <c r="A24" s="80" t="s">
        <v>135</v>
      </c>
      <c r="B24" s="81">
        <f>' Të dhënat për suksesin'!$V$5</f>
        <v>0</v>
      </c>
      <c r="C24" s="376"/>
      <c r="D24" s="376"/>
      <c r="E24" s="376"/>
      <c r="F24" s="376"/>
      <c r="G24" s="376"/>
      <c r="I24" s="80" t="s">
        <v>135</v>
      </c>
      <c r="J24" s="81">
        <f>' Të dhënat për suksesin'!$V$28</f>
        <v>0</v>
      </c>
      <c r="K24" s="376"/>
      <c r="L24" s="376"/>
      <c r="M24" s="376"/>
      <c r="N24" s="376"/>
      <c r="O24" s="376"/>
    </row>
    <row r="25" spans="1:15" ht="18" customHeight="1" thickBot="1" x14ac:dyDescent="0.3">
      <c r="A25" s="80" t="s">
        <v>136</v>
      </c>
      <c r="B25" s="81">
        <f>' Të dhënat për suksesin'!$W$5</f>
        <v>0</v>
      </c>
      <c r="C25" s="376"/>
      <c r="D25" s="376"/>
      <c r="E25" s="376"/>
      <c r="F25" s="376"/>
      <c r="G25" s="376"/>
      <c r="I25" s="80" t="s">
        <v>136</v>
      </c>
      <c r="J25" s="81">
        <f>' Të dhënat për suksesin'!$W$28</f>
        <v>0</v>
      </c>
      <c r="K25" s="376"/>
      <c r="L25" s="376"/>
      <c r="M25" s="376"/>
      <c r="N25" s="376"/>
      <c r="O25" s="376"/>
    </row>
    <row r="26" spans="1:15" ht="18" customHeight="1" thickBot="1" x14ac:dyDescent="0.3">
      <c r="A26" s="80" t="s">
        <v>11</v>
      </c>
      <c r="B26" s="81">
        <f>SUM(B24:B25)</f>
        <v>0</v>
      </c>
      <c r="C26" s="376"/>
      <c r="D26" s="376"/>
      <c r="E26" s="376"/>
      <c r="F26" s="376"/>
      <c r="G26" s="376"/>
      <c r="I26" s="80" t="s">
        <v>11</v>
      </c>
      <c r="J26" s="81">
        <f>SUM(J24:J25)</f>
        <v>0</v>
      </c>
      <c r="K26" s="376"/>
      <c r="L26" s="376"/>
      <c r="M26" s="376"/>
      <c r="N26" s="376"/>
      <c r="O26" s="376"/>
    </row>
    <row r="27" spans="1:15" ht="18" customHeight="1" thickBot="1" x14ac:dyDescent="0.3">
      <c r="A27" s="80" t="s">
        <v>63</v>
      </c>
      <c r="B27" s="81" t="str">
        <f>'Libri amë'!$C$33</f>
        <v>Shembullore</v>
      </c>
      <c r="C27" s="376"/>
      <c r="D27" s="376"/>
      <c r="E27" s="376"/>
      <c r="F27" s="376"/>
      <c r="G27" s="376"/>
      <c r="I27" s="80" t="s">
        <v>63</v>
      </c>
      <c r="J27" s="81" t="str">
        <f>'Libri amë'!$M$33</f>
        <v>Shembullore</v>
      </c>
      <c r="K27" s="376"/>
      <c r="L27" s="376"/>
      <c r="M27" s="376"/>
      <c r="N27" s="376"/>
      <c r="O27" s="376"/>
    </row>
    <row r="28" spans="1:15" ht="18" customHeight="1" thickBot="1" x14ac:dyDescent="0.25">
      <c r="A28" s="411"/>
      <c r="B28" s="379"/>
      <c r="C28" s="379"/>
      <c r="D28" s="379"/>
      <c r="E28" s="379"/>
      <c r="F28" s="379"/>
      <c r="G28" s="412"/>
      <c r="I28" s="411"/>
      <c r="J28" s="379"/>
      <c r="K28" s="379"/>
      <c r="L28" s="379"/>
      <c r="M28" s="379"/>
      <c r="N28" s="379"/>
      <c r="O28" s="412"/>
    </row>
    <row r="29" spans="1:15" ht="18" customHeight="1" x14ac:dyDescent="0.25">
      <c r="A29" s="146" t="s">
        <v>137</v>
      </c>
      <c r="B29" s="147"/>
      <c r="C29" s="370" t="s">
        <v>138</v>
      </c>
      <c r="D29" s="371"/>
      <c r="E29" s="371"/>
      <c r="F29" s="371"/>
      <c r="G29" s="408"/>
      <c r="I29" s="146" t="s">
        <v>137</v>
      </c>
      <c r="J29" s="147"/>
      <c r="K29" s="370" t="s">
        <v>138</v>
      </c>
      <c r="L29" s="371"/>
      <c r="M29" s="371"/>
      <c r="N29" s="371"/>
      <c r="O29" s="408"/>
    </row>
    <row r="30" spans="1:15" ht="30" customHeight="1" thickBot="1" x14ac:dyDescent="0.25">
      <c r="A30" s="148"/>
      <c r="B30" s="149"/>
      <c r="C30" s="373"/>
      <c r="D30" s="374"/>
      <c r="E30" s="374"/>
      <c r="F30" s="374"/>
      <c r="G30" s="388"/>
      <c r="I30" s="148"/>
      <c r="J30" s="149"/>
      <c r="K30" s="373"/>
      <c r="L30" s="374"/>
      <c r="M30" s="374"/>
      <c r="N30" s="374"/>
      <c r="O30" s="388"/>
    </row>
    <row r="31" spans="1:15" ht="15" customHeight="1" thickBot="1" x14ac:dyDescent="0.25">
      <c r="A31" s="373"/>
      <c r="B31" s="425"/>
      <c r="C31" s="425"/>
      <c r="D31" s="425"/>
      <c r="E31" s="425"/>
      <c r="F31" s="425"/>
      <c r="G31" s="426"/>
      <c r="I31" s="373"/>
      <c r="J31" s="425"/>
      <c r="K31" s="425"/>
      <c r="L31" s="425"/>
      <c r="M31" s="425"/>
      <c r="N31" s="425"/>
      <c r="O31" s="426"/>
    </row>
    <row r="32" spans="1:15" ht="30" customHeight="1" x14ac:dyDescent="0.2">
      <c r="A32" s="401" t="s">
        <v>129</v>
      </c>
      <c r="B32" s="402"/>
      <c r="C32" s="402"/>
      <c r="D32" s="402"/>
      <c r="E32" s="402"/>
      <c r="F32" s="402"/>
      <c r="G32" s="403"/>
      <c r="I32" s="401" t="s">
        <v>129</v>
      </c>
      <c r="J32" s="402"/>
      <c r="K32" s="402"/>
      <c r="L32" s="402"/>
      <c r="M32" s="402"/>
      <c r="N32" s="402"/>
      <c r="O32" s="403"/>
    </row>
    <row r="33" spans="1:15" ht="30" customHeight="1" thickBot="1" x14ac:dyDescent="0.3">
      <c r="A33" s="220" t="s">
        <v>130</v>
      </c>
      <c r="B33" s="394"/>
      <c r="C33" s="395"/>
      <c r="D33" s="395"/>
      <c r="E33" s="395"/>
      <c r="F33" s="395"/>
      <c r="G33" s="396"/>
      <c r="I33" s="220" t="s">
        <v>130</v>
      </c>
      <c r="J33" s="394"/>
      <c r="K33" s="395"/>
      <c r="L33" s="395"/>
      <c r="M33" s="395"/>
      <c r="N33" s="395"/>
      <c r="O33" s="396"/>
    </row>
    <row r="34" spans="1:15" ht="30" customHeight="1" thickBot="1" x14ac:dyDescent="0.25">
      <c r="A34" s="221" t="s">
        <v>131</v>
      </c>
      <c r="B34" s="397" t="str">
        <f>' Të dhënat për suksesin'!$B$6</f>
        <v>Albin Kelmendi</v>
      </c>
      <c r="C34" s="397"/>
      <c r="D34" s="397"/>
      <c r="E34" s="397"/>
      <c r="F34" s="397"/>
      <c r="G34" s="398"/>
      <c r="I34" s="259" t="s">
        <v>131</v>
      </c>
      <c r="J34" s="405" t="str">
        <f>' Të dhënat për suksesin'!$B$29</f>
        <v>Shpejtim Kryeziu</v>
      </c>
      <c r="K34" s="405"/>
      <c r="L34" s="405"/>
      <c r="M34" s="405"/>
      <c r="N34" s="405"/>
      <c r="O34" s="406"/>
    </row>
    <row r="35" spans="1:15" ht="18" customHeight="1" thickBot="1" x14ac:dyDescent="0.3">
      <c r="A35" s="381" t="str">
        <f>' Të dhënat për suksesin'!$D$1</f>
        <v>Suksesi i nx. në kl VI -2  në gjysëmvjetorin e II-rë,vitit shkollor 2014/2015</v>
      </c>
      <c r="B35" s="382"/>
      <c r="C35" s="382"/>
      <c r="D35" s="382"/>
      <c r="E35" s="382"/>
      <c r="F35" s="382"/>
      <c r="G35" s="383"/>
      <c r="I35" s="413" t="str">
        <f>' Të dhënat për suksesin'!$D$1</f>
        <v>Suksesi i nx. në kl VI -2  në gjysëmvjetorin e II-rë,vitit shkollor 2014/2015</v>
      </c>
      <c r="J35" s="414"/>
      <c r="K35" s="414"/>
      <c r="L35" s="414"/>
      <c r="M35" s="414"/>
      <c r="N35" s="414"/>
      <c r="O35" s="415"/>
    </row>
    <row r="36" spans="1:15" ht="18" customHeight="1" thickBot="1" x14ac:dyDescent="0.3">
      <c r="A36" s="384" t="s">
        <v>132</v>
      </c>
      <c r="B36" s="385"/>
      <c r="C36" s="399" t="s">
        <v>133</v>
      </c>
      <c r="D36" s="399"/>
      <c r="E36" s="399"/>
      <c r="F36" s="399"/>
      <c r="G36" s="400"/>
      <c r="I36" s="390" t="s">
        <v>132</v>
      </c>
      <c r="J36" s="391"/>
      <c r="K36" s="392" t="s">
        <v>133</v>
      </c>
      <c r="L36" s="392"/>
      <c r="M36" s="392"/>
      <c r="N36" s="392"/>
      <c r="O36" s="393"/>
    </row>
    <row r="37" spans="1:15" ht="18" customHeight="1" thickBot="1" x14ac:dyDescent="0.3">
      <c r="A37" s="222" t="str">
        <f>' Të dhënat për suksesin'!$D$4</f>
        <v>Gjuhë shqipe</v>
      </c>
      <c r="B37" s="150" t="str">
        <f>'Libri amë'!$C$60</f>
        <v>Sh.Mirë(4)</v>
      </c>
      <c r="C37" s="376"/>
      <c r="D37" s="376"/>
      <c r="E37" s="376"/>
      <c r="F37" s="376"/>
      <c r="G37" s="377"/>
      <c r="I37" s="222" t="str">
        <f>' Të dhënat për suksesin'!$D$4</f>
        <v>Gjuhë shqipe</v>
      </c>
      <c r="J37" s="150" t="str">
        <f>'Libri amë'!$M$60</f>
        <v>Mjaft.(2)</v>
      </c>
      <c r="K37" s="376"/>
      <c r="L37" s="376"/>
      <c r="M37" s="376"/>
      <c r="N37" s="376"/>
      <c r="O37" s="377"/>
    </row>
    <row r="38" spans="1:15" ht="18" customHeight="1" thickBot="1" x14ac:dyDescent="0.3">
      <c r="A38" s="222" t="str">
        <f>' Të dhënat për suksesin'!$E$4</f>
        <v>Gjuhë angleze</v>
      </c>
      <c r="B38" s="150" t="str">
        <f>'Libri amë'!$C$61</f>
        <v>Shkëlq.(5)</v>
      </c>
      <c r="C38" s="376"/>
      <c r="D38" s="376"/>
      <c r="E38" s="376"/>
      <c r="F38" s="376"/>
      <c r="G38" s="377"/>
      <c r="I38" s="222" t="str">
        <f>' Të dhënat për suksesin'!$E$4</f>
        <v>Gjuhë angleze</v>
      </c>
      <c r="J38" s="150" t="str">
        <f>'Libri amë'!$M$61</f>
        <v>Mjaft.(2)</v>
      </c>
      <c r="K38" s="376"/>
      <c r="L38" s="376"/>
      <c r="M38" s="376"/>
      <c r="N38" s="376"/>
      <c r="O38" s="377"/>
    </row>
    <row r="39" spans="1:15" ht="18" customHeight="1" thickBot="1" x14ac:dyDescent="0.3">
      <c r="A39" s="222" t="str">
        <f>' Të dhënat për suksesin'!$F$4</f>
        <v>Matematikë</v>
      </c>
      <c r="B39" s="150" t="str">
        <f>'Libri amë'!$C$62</f>
        <v>Sh.Mirë(4)</v>
      </c>
      <c r="C39" s="376"/>
      <c r="D39" s="376"/>
      <c r="E39" s="376"/>
      <c r="F39" s="376"/>
      <c r="G39" s="377"/>
      <c r="I39" s="222" t="str">
        <f>' Të dhënat për suksesin'!$F$4</f>
        <v>Matematikë</v>
      </c>
      <c r="J39" s="150" t="str">
        <f>'Libri amë'!$M$62</f>
        <v>Mjaft.(2)</v>
      </c>
      <c r="K39" s="376"/>
      <c r="L39" s="376"/>
      <c r="M39" s="376"/>
      <c r="N39" s="376"/>
      <c r="O39" s="377"/>
    </row>
    <row r="40" spans="1:15" ht="18" customHeight="1" thickBot="1" x14ac:dyDescent="0.3">
      <c r="A40" s="222" t="str">
        <f>' Të dhënat për suksesin'!$G$4</f>
        <v>Biologji</v>
      </c>
      <c r="B40" s="150" t="str">
        <f>'Libri amë'!$C$63</f>
        <v>Shkëlq.(5)</v>
      </c>
      <c r="C40" s="376"/>
      <c r="D40" s="376"/>
      <c r="E40" s="376"/>
      <c r="F40" s="376"/>
      <c r="G40" s="377"/>
      <c r="I40" s="222" t="str">
        <f>' Të dhënat për suksesin'!$G$4</f>
        <v>Biologji</v>
      </c>
      <c r="J40" s="150" t="str">
        <f>'Libri amë'!$M$63</f>
        <v>Mjaft.(2)</v>
      </c>
      <c r="K40" s="376"/>
      <c r="L40" s="376"/>
      <c r="M40" s="376"/>
      <c r="N40" s="376"/>
      <c r="O40" s="377"/>
    </row>
    <row r="41" spans="1:15" ht="18" customHeight="1" thickBot="1" x14ac:dyDescent="0.3">
      <c r="A41" s="222" t="str">
        <f>' Të dhënat për suksesin'!$H$4</f>
        <v>Fizikë</v>
      </c>
      <c r="B41" s="150" t="str">
        <f>'Libri amë'!$C$64</f>
        <v>Shkëlq.(5)</v>
      </c>
      <c r="C41" s="376"/>
      <c r="D41" s="376"/>
      <c r="E41" s="376"/>
      <c r="F41" s="376"/>
      <c r="G41" s="377"/>
      <c r="I41" s="222" t="str">
        <f>' Të dhënat për suksesin'!$H$4</f>
        <v>Fizikë</v>
      </c>
      <c r="J41" s="150" t="str">
        <f>'Libri amë'!$M$64</f>
        <v>Mjaft.(2)</v>
      </c>
      <c r="K41" s="376"/>
      <c r="L41" s="376"/>
      <c r="M41" s="376"/>
      <c r="N41" s="376"/>
      <c r="O41" s="377"/>
    </row>
    <row r="42" spans="1:15" ht="18" customHeight="1" thickBot="1" x14ac:dyDescent="0.3">
      <c r="A42" s="222" t="str">
        <f>' Të dhënat për suksesin'!$I$4</f>
        <v>Kimi</v>
      </c>
      <c r="B42" s="150" t="str">
        <f>'Libri amë'!$C$65</f>
        <v>-</v>
      </c>
      <c r="C42" s="376"/>
      <c r="D42" s="376"/>
      <c r="E42" s="376"/>
      <c r="F42" s="376"/>
      <c r="G42" s="377"/>
      <c r="I42" s="222" t="str">
        <f>' Të dhënat për suksesin'!$I$4</f>
        <v>Kimi</v>
      </c>
      <c r="J42" s="150" t="str">
        <f>'Libri amë'!$M$65</f>
        <v>-</v>
      </c>
      <c r="K42" s="376"/>
      <c r="L42" s="376"/>
      <c r="M42" s="376"/>
      <c r="N42" s="376"/>
      <c r="O42" s="377"/>
    </row>
    <row r="43" spans="1:15" ht="18" customHeight="1" thickBot="1" x14ac:dyDescent="0.3">
      <c r="A43" s="222" t="str">
        <f>' Të dhënat për suksesin'!$J$4</f>
        <v>Histori</v>
      </c>
      <c r="B43" s="150" t="str">
        <f>'Libri amë'!$C$66</f>
        <v>Shkëlq.(5)</v>
      </c>
      <c r="C43" s="376"/>
      <c r="D43" s="376"/>
      <c r="E43" s="376"/>
      <c r="F43" s="376"/>
      <c r="G43" s="377"/>
      <c r="I43" s="222" t="str">
        <f>' Të dhënat për suksesin'!$J$4</f>
        <v>Histori</v>
      </c>
      <c r="J43" s="150" t="str">
        <f>'Libri amë'!$M$66</f>
        <v>Pamjaft.(1)</v>
      </c>
      <c r="K43" s="376"/>
      <c r="L43" s="376"/>
      <c r="M43" s="376"/>
      <c r="N43" s="376"/>
      <c r="O43" s="377"/>
    </row>
    <row r="44" spans="1:15" ht="18" customHeight="1" thickBot="1" x14ac:dyDescent="0.3">
      <c r="A44" s="222" t="str">
        <f>' Të dhënat për suksesin'!$K$4</f>
        <v>Gjeografi</v>
      </c>
      <c r="B44" s="150" t="str">
        <f>'Libri amë'!$C$67</f>
        <v>Sh.Mirë(4)</v>
      </c>
      <c r="C44" s="376"/>
      <c r="D44" s="376"/>
      <c r="E44" s="376"/>
      <c r="F44" s="376"/>
      <c r="G44" s="377"/>
      <c r="I44" s="222" t="str">
        <f>' Të dhënat për suksesin'!$K$4</f>
        <v>Gjeografi</v>
      </c>
      <c r="J44" s="150" t="str">
        <f>'Libri amë'!$M$67</f>
        <v>Pamjaft.(1)</v>
      </c>
      <c r="K44" s="376"/>
      <c r="L44" s="376"/>
      <c r="M44" s="376"/>
      <c r="N44" s="376"/>
      <c r="O44" s="377"/>
    </row>
    <row r="45" spans="1:15" ht="18" customHeight="1" thickBot="1" x14ac:dyDescent="0.3">
      <c r="A45" s="222" t="str">
        <f>' Të dhënat për suksesin'!$L$4</f>
        <v>Edukatë qytetare</v>
      </c>
      <c r="B45" s="150" t="str">
        <f>'Libri amë'!$C$68</f>
        <v>Shkëlq.(5)</v>
      </c>
      <c r="C45" s="376"/>
      <c r="D45" s="376"/>
      <c r="E45" s="376"/>
      <c r="F45" s="376"/>
      <c r="G45" s="377"/>
      <c r="I45" s="222" t="str">
        <f>' Të dhënat për suksesin'!$L$4</f>
        <v>Edukatë qytetare</v>
      </c>
      <c r="J45" s="150" t="str">
        <f>'Libri amë'!$M$68</f>
        <v>Mjaft.(2)</v>
      </c>
      <c r="K45" s="376"/>
      <c r="L45" s="376"/>
      <c r="M45" s="376"/>
      <c r="N45" s="376"/>
      <c r="O45" s="377"/>
    </row>
    <row r="46" spans="1:15" ht="18" customHeight="1" thickBot="1" x14ac:dyDescent="0.3">
      <c r="A46" s="222" t="str">
        <f>' Të dhënat për suksesin'!$M$4</f>
        <v>Edukatë muzikore</v>
      </c>
      <c r="B46" s="150" t="str">
        <f>'Libri amë'!$C$69</f>
        <v>Shkëlq.(5)</v>
      </c>
      <c r="C46" s="376"/>
      <c r="D46" s="376"/>
      <c r="E46" s="376"/>
      <c r="F46" s="376"/>
      <c r="G46" s="377"/>
      <c r="I46" s="222" t="str">
        <f>' Të dhënat për suksesin'!$M$4</f>
        <v>Edukatë muzikore</v>
      </c>
      <c r="J46" s="150" t="str">
        <f>'Libri amë'!$M$69</f>
        <v>Mjaft.(2)</v>
      </c>
      <c r="K46" s="376"/>
      <c r="L46" s="376"/>
      <c r="M46" s="376"/>
      <c r="N46" s="376"/>
      <c r="O46" s="377"/>
    </row>
    <row r="47" spans="1:15" ht="18" customHeight="1" thickBot="1" x14ac:dyDescent="0.3">
      <c r="A47" s="222" t="str">
        <f>' Të dhënat për suksesin'!$N$4</f>
        <v>Edukatë figurative</v>
      </c>
      <c r="B47" s="150" t="str">
        <f>'Libri amë'!$C$70</f>
        <v>Shkëlq.(5)</v>
      </c>
      <c r="C47" s="376"/>
      <c r="D47" s="376"/>
      <c r="E47" s="376"/>
      <c r="F47" s="376"/>
      <c r="G47" s="377"/>
      <c r="I47" s="222" t="str">
        <f>' Të dhënat për suksesin'!$N$4</f>
        <v>Edukatë figurative</v>
      </c>
      <c r="J47" s="150" t="str">
        <f>'Libri amë'!$M$70</f>
        <v>Mirë(3)</v>
      </c>
      <c r="K47" s="376"/>
      <c r="L47" s="376"/>
      <c r="M47" s="376"/>
      <c r="N47" s="376"/>
      <c r="O47" s="377"/>
    </row>
    <row r="48" spans="1:15" ht="18" customHeight="1" thickBot="1" x14ac:dyDescent="0.3">
      <c r="A48" s="222" t="str">
        <f>' Të dhënat për suksesin'!$O$4</f>
        <v>Teknologji</v>
      </c>
      <c r="B48" s="150" t="str">
        <f>'Libri amë'!$C$71</f>
        <v>Sh.Mirë(4)</v>
      </c>
      <c r="C48" s="376"/>
      <c r="D48" s="376"/>
      <c r="E48" s="376"/>
      <c r="F48" s="376"/>
      <c r="G48" s="377"/>
      <c r="I48" s="222" t="str">
        <f>' Të dhënat për suksesin'!$O$4</f>
        <v>Teknologji</v>
      </c>
      <c r="J48" s="150" t="str">
        <f>'Libri amë'!$M$71</f>
        <v>Mjaft.(2)</v>
      </c>
      <c r="K48" s="376"/>
      <c r="L48" s="376"/>
      <c r="M48" s="376"/>
      <c r="N48" s="376"/>
      <c r="O48" s="377"/>
    </row>
    <row r="49" spans="1:15" ht="18" customHeight="1" thickBot="1" x14ac:dyDescent="0.3">
      <c r="A49" s="222" t="str">
        <f>' Të dhënat për suksesin'!$P$4</f>
        <v>Edukatë fizike</v>
      </c>
      <c r="B49" s="150" t="str">
        <f>'Libri amë'!$C$72</f>
        <v>Shkëlq.(5)</v>
      </c>
      <c r="C49" s="376"/>
      <c r="D49" s="376"/>
      <c r="E49" s="376"/>
      <c r="F49" s="376"/>
      <c r="G49" s="377"/>
      <c r="I49" s="222" t="str">
        <f>' Të dhënat për suksesin'!$P$4</f>
        <v>Edukatë fizike</v>
      </c>
      <c r="J49" s="150" t="str">
        <f>'Libri amë'!$M$72</f>
        <v>Sh.Mirë(4)</v>
      </c>
      <c r="K49" s="376"/>
      <c r="L49" s="376"/>
      <c r="M49" s="376"/>
      <c r="N49" s="376"/>
      <c r="O49" s="377"/>
    </row>
    <row r="50" spans="1:15" ht="18" customHeight="1" thickBot="1" x14ac:dyDescent="0.3">
      <c r="A50" s="222" t="str">
        <f>' Të dhënat për suksesin'!$Q$4</f>
        <v>Mz. Ekologjia dhe mjedisi</v>
      </c>
      <c r="B50" s="150" t="str">
        <f>'Libri amë'!$C$73</f>
        <v>-</v>
      </c>
      <c r="C50" s="376"/>
      <c r="D50" s="376"/>
      <c r="E50" s="376"/>
      <c r="F50" s="376"/>
      <c r="G50" s="377"/>
      <c r="I50" s="222" t="str">
        <f>' Të dhënat për suksesin'!$Q$4</f>
        <v>Mz. Ekologjia dhe mjedisi</v>
      </c>
      <c r="J50" s="150" t="str">
        <f>'Libri amë'!$M$73</f>
        <v>-</v>
      </c>
      <c r="K50" s="376"/>
      <c r="L50" s="376"/>
      <c r="M50" s="376"/>
      <c r="N50" s="376"/>
      <c r="O50" s="377"/>
    </row>
    <row r="51" spans="1:15" ht="18" customHeight="1" thickBot="1" x14ac:dyDescent="0.3">
      <c r="A51" s="222" t="str">
        <f>' Të dhënat për suksesin'!$R$4</f>
        <v>Mz. Anglisht</v>
      </c>
      <c r="B51" s="150" t="str">
        <f>'Libri amë'!$C$74</f>
        <v>-</v>
      </c>
      <c r="C51" s="376"/>
      <c r="D51" s="376"/>
      <c r="E51" s="376"/>
      <c r="F51" s="376"/>
      <c r="G51" s="377"/>
      <c r="I51" s="222" t="str">
        <f>' Të dhënat për suksesin'!$R$4</f>
        <v>Mz. Anglisht</v>
      </c>
      <c r="J51" s="150" t="str">
        <f>'Libri amë'!$M$74</f>
        <v>-</v>
      </c>
      <c r="K51" s="376"/>
      <c r="L51" s="376"/>
      <c r="M51" s="376"/>
      <c r="N51" s="376"/>
      <c r="O51" s="377"/>
    </row>
    <row r="52" spans="1:15" ht="18" customHeight="1" thickBot="1" x14ac:dyDescent="0.3">
      <c r="A52" s="222" t="str">
        <f>' Të dhënat për suksesin'!$S$4</f>
        <v>Nota mesatare</v>
      </c>
      <c r="B52" s="81">
        <f>' Të dhënat për suksesin'!$S$6</f>
        <v>4.67</v>
      </c>
      <c r="C52" s="376"/>
      <c r="D52" s="376"/>
      <c r="E52" s="376"/>
      <c r="F52" s="376"/>
      <c r="G52" s="377"/>
      <c r="I52" s="222" t="s">
        <v>4</v>
      </c>
      <c r="J52" s="81">
        <f>' Të dhënat për suksesin'!$S$29</f>
        <v>1</v>
      </c>
      <c r="K52" s="376"/>
      <c r="L52" s="376"/>
      <c r="M52" s="376"/>
      <c r="N52" s="376"/>
      <c r="O52" s="377"/>
    </row>
    <row r="53" spans="1:15" ht="18" customHeight="1" thickBot="1" x14ac:dyDescent="0.3">
      <c r="A53" s="222" t="s">
        <v>5</v>
      </c>
      <c r="B53" s="81" t="str">
        <f>' Të dhënat për suksesin'!$X$6</f>
        <v>Shkëlqyeshëm(5)</v>
      </c>
      <c r="C53" s="376"/>
      <c r="D53" s="376"/>
      <c r="E53" s="376"/>
      <c r="F53" s="376"/>
      <c r="G53" s="377"/>
      <c r="I53" s="222" t="s">
        <v>5</v>
      </c>
      <c r="J53" s="92" t="str">
        <f>' Të dhënat për suksesin'!$X$29</f>
        <v>Pamjaftueshëm (1)</v>
      </c>
      <c r="K53" s="376"/>
      <c r="L53" s="376"/>
      <c r="M53" s="376"/>
      <c r="N53" s="376"/>
      <c r="O53" s="377"/>
    </row>
    <row r="54" spans="1:15" ht="18" customHeight="1" thickBot="1" x14ac:dyDescent="0.3">
      <c r="A54" s="222" t="s">
        <v>134</v>
      </c>
      <c r="B54" s="81">
        <f>' Të dhënat për suksesin'!$U$6</f>
        <v>0</v>
      </c>
      <c r="C54" s="376"/>
      <c r="D54" s="376"/>
      <c r="E54" s="376"/>
      <c r="F54" s="376"/>
      <c r="G54" s="377"/>
      <c r="I54" s="222" t="s">
        <v>134</v>
      </c>
      <c r="J54" s="81">
        <f>' Të dhënat për suksesin'!$U$29</f>
        <v>2</v>
      </c>
      <c r="K54" s="376"/>
      <c r="L54" s="376"/>
      <c r="M54" s="376"/>
      <c r="N54" s="376"/>
      <c r="O54" s="377"/>
    </row>
    <row r="55" spans="1:15" ht="18" customHeight="1" thickBot="1" x14ac:dyDescent="0.3">
      <c r="A55" s="222" t="s">
        <v>135</v>
      </c>
      <c r="B55" s="81">
        <f>' Të dhënat për suksesin'!$V$6</f>
        <v>0</v>
      </c>
      <c r="C55" s="376"/>
      <c r="D55" s="376"/>
      <c r="E55" s="376"/>
      <c r="F55" s="376"/>
      <c r="G55" s="377"/>
      <c r="I55" s="222" t="s">
        <v>135</v>
      </c>
      <c r="J55" s="81">
        <f>' Të dhënat për suksesin'!$V$29</f>
        <v>10</v>
      </c>
      <c r="K55" s="376"/>
      <c r="L55" s="376"/>
      <c r="M55" s="376"/>
      <c r="N55" s="376"/>
      <c r="O55" s="377"/>
    </row>
    <row r="56" spans="1:15" ht="18" customHeight="1" thickBot="1" x14ac:dyDescent="0.3">
      <c r="A56" s="222" t="s">
        <v>136</v>
      </c>
      <c r="B56" s="81">
        <f>' Të dhënat për suksesin'!$W$6</f>
        <v>0</v>
      </c>
      <c r="C56" s="376"/>
      <c r="D56" s="376"/>
      <c r="E56" s="376"/>
      <c r="F56" s="376"/>
      <c r="G56" s="377"/>
      <c r="I56" s="222" t="s">
        <v>136</v>
      </c>
      <c r="J56" s="81">
        <f>' Të dhënat për suksesin'!$W$29</f>
        <v>1</v>
      </c>
      <c r="K56" s="376"/>
      <c r="L56" s="376"/>
      <c r="M56" s="376"/>
      <c r="N56" s="376"/>
      <c r="O56" s="377"/>
    </row>
    <row r="57" spans="1:15" ht="18" customHeight="1" thickBot="1" x14ac:dyDescent="0.3">
      <c r="A57" s="222" t="s">
        <v>11</v>
      </c>
      <c r="B57" s="81">
        <f>SUM(B55:B56)</f>
        <v>0</v>
      </c>
      <c r="C57" s="376"/>
      <c r="D57" s="376"/>
      <c r="E57" s="376"/>
      <c r="F57" s="376"/>
      <c r="G57" s="377"/>
      <c r="I57" s="222" t="s">
        <v>11</v>
      </c>
      <c r="J57" s="81">
        <f>SUM(J55:J56)</f>
        <v>11</v>
      </c>
      <c r="K57" s="376"/>
      <c r="L57" s="376"/>
      <c r="M57" s="376"/>
      <c r="N57" s="376"/>
      <c r="O57" s="377"/>
    </row>
    <row r="58" spans="1:15" ht="18" customHeight="1" thickBot="1" x14ac:dyDescent="0.3">
      <c r="A58" s="222" t="s">
        <v>63</v>
      </c>
      <c r="B58" s="81" t="str">
        <f>'Libri amë'!$C$75</f>
        <v>Shembullore</v>
      </c>
      <c r="C58" s="376"/>
      <c r="D58" s="376"/>
      <c r="E58" s="376"/>
      <c r="F58" s="376"/>
      <c r="G58" s="377"/>
      <c r="I58" s="222" t="s">
        <v>63</v>
      </c>
      <c r="J58" s="81" t="str">
        <f>'Libri amë'!$M$75</f>
        <v>Shembullore</v>
      </c>
      <c r="K58" s="376"/>
      <c r="L58" s="376"/>
      <c r="M58" s="376"/>
      <c r="N58" s="376"/>
      <c r="O58" s="377"/>
    </row>
    <row r="59" spans="1:15" ht="18" customHeight="1" thickBot="1" x14ac:dyDescent="0.25">
      <c r="A59" s="378"/>
      <c r="B59" s="379"/>
      <c r="C59" s="379"/>
      <c r="D59" s="379"/>
      <c r="E59" s="379"/>
      <c r="F59" s="379"/>
      <c r="G59" s="380"/>
      <c r="I59" s="378"/>
      <c r="J59" s="379"/>
      <c r="K59" s="379"/>
      <c r="L59" s="379"/>
      <c r="M59" s="379"/>
      <c r="N59" s="379"/>
      <c r="O59" s="380"/>
    </row>
    <row r="60" spans="1:15" ht="18" customHeight="1" x14ac:dyDescent="0.25">
      <c r="A60" s="223" t="s">
        <v>137</v>
      </c>
      <c r="B60" s="147"/>
      <c r="C60" s="370" t="s">
        <v>138</v>
      </c>
      <c r="D60" s="371"/>
      <c r="E60" s="371"/>
      <c r="F60" s="371"/>
      <c r="G60" s="372"/>
      <c r="I60" s="223" t="s">
        <v>137</v>
      </c>
      <c r="J60" s="147"/>
      <c r="K60" s="370" t="s">
        <v>138</v>
      </c>
      <c r="L60" s="371"/>
      <c r="M60" s="371"/>
      <c r="N60" s="371"/>
      <c r="O60" s="372"/>
    </row>
    <row r="61" spans="1:15" ht="30" customHeight="1" thickBot="1" x14ac:dyDescent="0.25">
      <c r="A61" s="224"/>
      <c r="B61" s="149"/>
      <c r="C61" s="373"/>
      <c r="D61" s="374"/>
      <c r="E61" s="374"/>
      <c r="F61" s="374"/>
      <c r="G61" s="375"/>
      <c r="I61" s="224"/>
      <c r="J61" s="149"/>
      <c r="K61" s="373"/>
      <c r="L61" s="374"/>
      <c r="M61" s="374"/>
      <c r="N61" s="374"/>
      <c r="O61" s="375"/>
    </row>
    <row r="62" spans="1:15" ht="15" customHeight="1" thickBot="1" x14ac:dyDescent="0.25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 x14ac:dyDescent="0.2">
      <c r="A63" s="422" t="s">
        <v>129</v>
      </c>
      <c r="B63" s="423"/>
      <c r="C63" s="423"/>
      <c r="D63" s="423"/>
      <c r="E63" s="423"/>
      <c r="F63" s="423"/>
      <c r="G63" s="424"/>
      <c r="I63" s="422" t="s">
        <v>129</v>
      </c>
      <c r="J63" s="423"/>
      <c r="K63" s="423"/>
      <c r="L63" s="423"/>
      <c r="M63" s="423"/>
      <c r="N63" s="423"/>
      <c r="O63" s="424"/>
    </row>
    <row r="64" spans="1:15" ht="30" customHeight="1" thickBot="1" x14ac:dyDescent="0.3">
      <c r="A64" s="144" t="s">
        <v>130</v>
      </c>
      <c r="B64" s="394"/>
      <c r="C64" s="395"/>
      <c r="D64" s="395"/>
      <c r="E64" s="395"/>
      <c r="F64" s="395"/>
      <c r="G64" s="395"/>
      <c r="I64" s="144" t="s">
        <v>130</v>
      </c>
      <c r="J64" s="394"/>
      <c r="K64" s="395"/>
      <c r="L64" s="395"/>
      <c r="M64" s="395"/>
      <c r="N64" s="395"/>
      <c r="O64" s="395"/>
    </row>
    <row r="65" spans="1:15" ht="30" customHeight="1" thickBot="1" x14ac:dyDescent="0.25">
      <c r="A65" s="179" t="s">
        <v>131</v>
      </c>
      <c r="B65" s="397" t="str">
        <f>' Të dhënat për suksesin'!$B$7</f>
        <v>Altin Gashi</v>
      </c>
      <c r="C65" s="397"/>
      <c r="D65" s="397"/>
      <c r="E65" s="397"/>
      <c r="F65" s="397"/>
      <c r="G65" s="409"/>
      <c r="I65" s="145" t="s">
        <v>131</v>
      </c>
      <c r="J65" s="405" t="str">
        <f>' Të dhënat për suksesin'!$B$30</f>
        <v>Vigan Reshani</v>
      </c>
      <c r="K65" s="405"/>
      <c r="L65" s="405"/>
      <c r="M65" s="405"/>
      <c r="N65" s="405"/>
      <c r="O65" s="410"/>
    </row>
    <row r="66" spans="1:15" ht="18" customHeight="1" thickBot="1" x14ac:dyDescent="0.3">
      <c r="A66" s="416" t="str">
        <f>' Të dhënat për suksesin'!$D$1</f>
        <v>Suksesi i nx. në kl VI -2  në gjysëmvjetorin e II-rë,vitit shkollor 2014/2015</v>
      </c>
      <c r="B66" s="382"/>
      <c r="C66" s="382"/>
      <c r="D66" s="382"/>
      <c r="E66" s="382"/>
      <c r="F66" s="382"/>
      <c r="G66" s="417"/>
      <c r="I66" s="418" t="str">
        <f>' Të dhënat për suksesin'!$D$1</f>
        <v>Suksesi i nx. në kl VI -2  në gjysëmvjetorin e II-rë,vitit shkollor 2014/2015</v>
      </c>
      <c r="J66" s="414"/>
      <c r="K66" s="414"/>
      <c r="L66" s="414"/>
      <c r="M66" s="414"/>
      <c r="N66" s="414"/>
      <c r="O66" s="419"/>
    </row>
    <row r="67" spans="1:15" ht="18" customHeight="1" thickBot="1" x14ac:dyDescent="0.3">
      <c r="A67" s="420" t="s">
        <v>132</v>
      </c>
      <c r="B67" s="385"/>
      <c r="C67" s="399" t="s">
        <v>133</v>
      </c>
      <c r="D67" s="399"/>
      <c r="E67" s="399"/>
      <c r="F67" s="399"/>
      <c r="G67" s="399"/>
      <c r="I67" s="421" t="s">
        <v>132</v>
      </c>
      <c r="J67" s="391"/>
      <c r="K67" s="392" t="s">
        <v>133</v>
      </c>
      <c r="L67" s="392"/>
      <c r="M67" s="392"/>
      <c r="N67" s="392"/>
      <c r="O67" s="392"/>
    </row>
    <row r="68" spans="1:15" ht="18" customHeight="1" thickBot="1" x14ac:dyDescent="0.3">
      <c r="A68" s="80" t="str">
        <f>' Të dhënat për suksesin'!$D$4</f>
        <v>Gjuhë shqipe</v>
      </c>
      <c r="B68" s="150" t="str">
        <f>'Libri amë'!$C$102</f>
        <v>Sh.Mirë(4)</v>
      </c>
      <c r="C68" s="376"/>
      <c r="D68" s="376"/>
      <c r="E68" s="376"/>
      <c r="F68" s="376"/>
      <c r="G68" s="376"/>
      <c r="I68" s="80" t="str">
        <f>' Të dhënat për suksesin'!$D$4</f>
        <v>Gjuhë shqipe</v>
      </c>
      <c r="J68" s="150" t="str">
        <f>'Libri amë'!$M$102</f>
        <v>Mjaft.(2)</v>
      </c>
      <c r="K68" s="376"/>
      <c r="L68" s="376"/>
      <c r="M68" s="376"/>
      <c r="N68" s="376"/>
      <c r="O68" s="376"/>
    </row>
    <row r="69" spans="1:15" ht="18" customHeight="1" thickBot="1" x14ac:dyDescent="0.3">
      <c r="A69" s="80" t="str">
        <f>' Të dhënat për suksesin'!$E$4</f>
        <v>Gjuhë angleze</v>
      </c>
      <c r="B69" s="150" t="str">
        <f>'Libri amë'!$C$103</f>
        <v>Sh.Mirë(4)</v>
      </c>
      <c r="C69" s="376"/>
      <c r="D69" s="376"/>
      <c r="E69" s="376"/>
      <c r="F69" s="376"/>
      <c r="G69" s="376"/>
      <c r="I69" s="80" t="str">
        <f>' Të dhënat për suksesin'!$E$4</f>
        <v>Gjuhë angleze</v>
      </c>
      <c r="J69" s="150" t="str">
        <f>'Libri amë'!$M$103</f>
        <v>Mjaft.(2)</v>
      </c>
      <c r="K69" s="376"/>
      <c r="L69" s="376"/>
      <c r="M69" s="376"/>
      <c r="N69" s="376"/>
      <c r="O69" s="376"/>
    </row>
    <row r="70" spans="1:15" ht="18" customHeight="1" thickBot="1" x14ac:dyDescent="0.3">
      <c r="A70" s="80" t="str">
        <f>' Të dhënat për suksesin'!$F$4</f>
        <v>Matematikë</v>
      </c>
      <c r="B70" s="150" t="str">
        <f>'Libri amë'!$C$104</f>
        <v>Sh.Mirë(4)</v>
      </c>
      <c r="C70" s="376"/>
      <c r="D70" s="376"/>
      <c r="E70" s="376"/>
      <c r="F70" s="376"/>
      <c r="G70" s="376"/>
      <c r="I70" s="80" t="str">
        <f>' Të dhënat për suksesin'!$F$4</f>
        <v>Matematikë</v>
      </c>
      <c r="J70" s="150" t="str">
        <f>'Libri amë'!$M$104</f>
        <v>Mjaft.(2)</v>
      </c>
      <c r="K70" s="376"/>
      <c r="L70" s="376"/>
      <c r="M70" s="376"/>
      <c r="N70" s="376"/>
      <c r="O70" s="376"/>
    </row>
    <row r="71" spans="1:15" ht="18" customHeight="1" thickBot="1" x14ac:dyDescent="0.3">
      <c r="A71" s="80" t="str">
        <f>' Të dhënat për suksesin'!$G$4</f>
        <v>Biologji</v>
      </c>
      <c r="B71" s="150" t="str">
        <f>'Libri amë'!$C$105</f>
        <v>Sh.Mirë(4)</v>
      </c>
      <c r="C71" s="376"/>
      <c r="D71" s="376"/>
      <c r="E71" s="376"/>
      <c r="F71" s="376"/>
      <c r="G71" s="376"/>
      <c r="I71" s="80" t="str">
        <f>' Të dhënat për suksesin'!$G$4</f>
        <v>Biologji</v>
      </c>
      <c r="J71" s="150" t="str">
        <f>'Libri amë'!$M$105</f>
        <v>Mjaft.(2)</v>
      </c>
      <c r="K71" s="376"/>
      <c r="L71" s="376"/>
      <c r="M71" s="376"/>
      <c r="N71" s="376"/>
      <c r="O71" s="376"/>
    </row>
    <row r="72" spans="1:15" ht="18" customHeight="1" thickBot="1" x14ac:dyDescent="0.3">
      <c r="A72" s="80" t="str">
        <f>' Të dhënat për suksesin'!$H$4</f>
        <v>Fizikë</v>
      </c>
      <c r="B72" s="150" t="str">
        <f>'Libri amë'!$C$106</f>
        <v>Sh.Mirë(4)</v>
      </c>
      <c r="C72" s="376"/>
      <c r="D72" s="376"/>
      <c r="E72" s="376"/>
      <c r="F72" s="376"/>
      <c r="G72" s="376"/>
      <c r="I72" s="80" t="str">
        <f>' Të dhënat për suksesin'!$H$4</f>
        <v>Fizikë</v>
      </c>
      <c r="J72" s="150" t="str">
        <f>'Libri amë'!$M$106</f>
        <v>Mjaft.(2)</v>
      </c>
      <c r="K72" s="376"/>
      <c r="L72" s="376"/>
      <c r="M72" s="376"/>
      <c r="N72" s="376"/>
      <c r="O72" s="376"/>
    </row>
    <row r="73" spans="1:15" ht="18" customHeight="1" thickBot="1" x14ac:dyDescent="0.3">
      <c r="A73" s="80" t="str">
        <f>' Të dhënat për suksesin'!$I$4</f>
        <v>Kimi</v>
      </c>
      <c r="B73" s="150" t="str">
        <f>'Libri amë'!$C$107</f>
        <v>-</v>
      </c>
      <c r="C73" s="376"/>
      <c r="D73" s="376"/>
      <c r="E73" s="376"/>
      <c r="F73" s="376"/>
      <c r="G73" s="376"/>
      <c r="I73" s="80" t="str">
        <f>' Të dhënat për suksesin'!$I$4</f>
        <v>Kimi</v>
      </c>
      <c r="J73" s="150" t="str">
        <f>'Libri amë'!$M$107</f>
        <v>-</v>
      </c>
      <c r="K73" s="376"/>
      <c r="L73" s="376"/>
      <c r="M73" s="376"/>
      <c r="N73" s="376"/>
      <c r="O73" s="376"/>
    </row>
    <row r="74" spans="1:15" ht="18" customHeight="1" thickBot="1" x14ac:dyDescent="0.3">
      <c r="A74" s="80" t="str">
        <f>' Të dhënat për suksesin'!$J$4</f>
        <v>Histori</v>
      </c>
      <c r="B74" s="150" t="str">
        <f>'Libri amë'!$C$108</f>
        <v>Shkëlq.(5)</v>
      </c>
      <c r="C74" s="376"/>
      <c r="D74" s="376"/>
      <c r="E74" s="376"/>
      <c r="F74" s="376"/>
      <c r="G74" s="376"/>
      <c r="I74" s="80" t="str">
        <f>' Të dhënat për suksesin'!$J$4</f>
        <v>Histori</v>
      </c>
      <c r="J74" s="150" t="str">
        <f>'Libri amë'!$M$108</f>
        <v>Pamjaft.(1)</v>
      </c>
      <c r="K74" s="376"/>
      <c r="L74" s="376"/>
      <c r="M74" s="376"/>
      <c r="N74" s="376"/>
      <c r="O74" s="376"/>
    </row>
    <row r="75" spans="1:15" ht="18" customHeight="1" thickBot="1" x14ac:dyDescent="0.3">
      <c r="A75" s="80" t="str">
        <f>' Të dhënat për suksesin'!$K$4</f>
        <v>Gjeografi</v>
      </c>
      <c r="B75" s="150" t="str">
        <f>'Libri amë'!$C$109</f>
        <v>Sh.Mirë(4)</v>
      </c>
      <c r="C75" s="376"/>
      <c r="D75" s="376"/>
      <c r="E75" s="376"/>
      <c r="F75" s="376"/>
      <c r="G75" s="376"/>
      <c r="I75" s="80" t="str">
        <f>' Të dhënat për suksesin'!$K$4</f>
        <v>Gjeografi</v>
      </c>
      <c r="J75" s="150" t="str">
        <f>'Libri amë'!$M$109</f>
        <v>Mjaft.(2)</v>
      </c>
      <c r="K75" s="376"/>
      <c r="L75" s="376"/>
      <c r="M75" s="376"/>
      <c r="N75" s="376"/>
      <c r="O75" s="376"/>
    </row>
    <row r="76" spans="1:15" ht="18" customHeight="1" thickBot="1" x14ac:dyDescent="0.3">
      <c r="A76" s="80" t="str">
        <f>' Të dhënat për suksesin'!$L$4</f>
        <v>Edukatë qytetare</v>
      </c>
      <c r="B76" s="150" t="str">
        <f>'Libri amë'!$C$110</f>
        <v>Sh.Mirë(4)</v>
      </c>
      <c r="C76" s="376"/>
      <c r="D76" s="376"/>
      <c r="E76" s="376"/>
      <c r="F76" s="376"/>
      <c r="G76" s="376"/>
      <c r="I76" s="80" t="str">
        <f>' Të dhënat për suksesin'!$L$4</f>
        <v>Edukatë qytetare</v>
      </c>
      <c r="J76" s="150" t="str">
        <f>'Libri amë'!$M$110</f>
        <v>Mjaft.(2)</v>
      </c>
      <c r="K76" s="376"/>
      <c r="L76" s="376"/>
      <c r="M76" s="376"/>
      <c r="N76" s="376"/>
      <c r="O76" s="376"/>
    </row>
    <row r="77" spans="1:15" ht="18" customHeight="1" thickBot="1" x14ac:dyDescent="0.3">
      <c r="A77" s="80" t="str">
        <f>' Të dhënat për suksesin'!$M$4</f>
        <v>Edukatë muzikore</v>
      </c>
      <c r="B77" s="150" t="str">
        <f>'Libri amë'!$C$111</f>
        <v>Shkëlq.(5)</v>
      </c>
      <c r="C77" s="376"/>
      <c r="D77" s="376"/>
      <c r="E77" s="376"/>
      <c r="F77" s="376"/>
      <c r="G77" s="376"/>
      <c r="I77" s="80" t="str">
        <f>' Të dhënat për suksesin'!$M$4</f>
        <v>Edukatë muzikore</v>
      </c>
      <c r="J77" s="150" t="str">
        <f>'Libri amë'!$M$111</f>
        <v>Mjaft.(2)</v>
      </c>
      <c r="K77" s="376"/>
      <c r="L77" s="376"/>
      <c r="M77" s="376"/>
      <c r="N77" s="376"/>
      <c r="O77" s="376"/>
    </row>
    <row r="78" spans="1:15" ht="18" customHeight="1" thickBot="1" x14ac:dyDescent="0.3">
      <c r="A78" s="80" t="str">
        <f>' Të dhënat për suksesin'!$N$4</f>
        <v>Edukatë figurative</v>
      </c>
      <c r="B78" s="150" t="str">
        <f>'Libri amë'!$C$112</f>
        <v>Shkëlq.(5)</v>
      </c>
      <c r="C78" s="376"/>
      <c r="D78" s="376"/>
      <c r="E78" s="376"/>
      <c r="F78" s="376"/>
      <c r="G78" s="376"/>
      <c r="I78" s="80" t="str">
        <f>' Të dhënat për suksesin'!$N$4</f>
        <v>Edukatë figurative</v>
      </c>
      <c r="J78" s="150" t="str">
        <f>'Libri amë'!$M$112</f>
        <v>Mirë(3)</v>
      </c>
      <c r="K78" s="376"/>
      <c r="L78" s="376"/>
      <c r="M78" s="376"/>
      <c r="N78" s="376"/>
      <c r="O78" s="376"/>
    </row>
    <row r="79" spans="1:15" ht="18" customHeight="1" thickBot="1" x14ac:dyDescent="0.3">
      <c r="A79" s="80" t="str">
        <f>' Të dhënat për suksesin'!$O$4</f>
        <v>Teknologji</v>
      </c>
      <c r="B79" s="150" t="str">
        <f>'Libri amë'!$C$113</f>
        <v>Sh.Mirë(4)</v>
      </c>
      <c r="C79" s="376"/>
      <c r="D79" s="376"/>
      <c r="E79" s="376"/>
      <c r="F79" s="376"/>
      <c r="G79" s="376"/>
      <c r="I79" s="80" t="str">
        <f>' Të dhënat për suksesin'!$O$4</f>
        <v>Teknologji</v>
      </c>
      <c r="J79" s="150" t="str">
        <f>'Libri amë'!$M$113</f>
        <v>Mjaft.(2)</v>
      </c>
      <c r="K79" s="376"/>
      <c r="L79" s="376"/>
      <c r="M79" s="376"/>
      <c r="N79" s="376"/>
      <c r="O79" s="376"/>
    </row>
    <row r="80" spans="1:15" ht="18" customHeight="1" thickBot="1" x14ac:dyDescent="0.3">
      <c r="A80" s="80" t="str">
        <f>' Të dhënat për suksesin'!$P$4</f>
        <v>Edukatë fizike</v>
      </c>
      <c r="B80" s="150" t="str">
        <f>'Libri amë'!$C$114</f>
        <v>Shkëlq.(5)</v>
      </c>
      <c r="C80" s="376"/>
      <c r="D80" s="376"/>
      <c r="E80" s="376"/>
      <c r="F80" s="376"/>
      <c r="G80" s="376"/>
      <c r="I80" s="80" t="str">
        <f>' Të dhënat për suksesin'!$P$4</f>
        <v>Edukatë fizike</v>
      </c>
      <c r="J80" s="150" t="str">
        <f>'Libri amë'!$M$114</f>
        <v>Sh.Mirë(4)</v>
      </c>
      <c r="K80" s="376"/>
      <c r="L80" s="376"/>
      <c r="M80" s="376"/>
      <c r="N80" s="376"/>
      <c r="O80" s="376"/>
    </row>
    <row r="81" spans="1:15" ht="18" customHeight="1" thickBot="1" x14ac:dyDescent="0.3">
      <c r="A81" s="80" t="str">
        <f>' Të dhënat për suksesin'!$Q$4</f>
        <v>Mz. Ekologjia dhe mjedisi</v>
      </c>
      <c r="B81" s="150" t="str">
        <f>'Libri amë'!$C$115</f>
        <v>-</v>
      </c>
      <c r="C81" s="376"/>
      <c r="D81" s="376"/>
      <c r="E81" s="376"/>
      <c r="F81" s="376"/>
      <c r="G81" s="376"/>
      <c r="I81" s="80" t="str">
        <f>' Të dhënat për suksesin'!$Q$4</f>
        <v>Mz. Ekologjia dhe mjedisi</v>
      </c>
      <c r="J81" s="150" t="str">
        <f>'Libri amë'!$M$115</f>
        <v>-</v>
      </c>
      <c r="K81" s="376"/>
      <c r="L81" s="376"/>
      <c r="M81" s="376"/>
      <c r="N81" s="376"/>
      <c r="O81" s="376"/>
    </row>
    <row r="82" spans="1:15" ht="18" customHeight="1" thickBot="1" x14ac:dyDescent="0.3">
      <c r="A82" s="80" t="str">
        <f>' Të dhënat për suksesin'!$R$4</f>
        <v>Mz. Anglisht</v>
      </c>
      <c r="B82" s="150" t="str">
        <f>'Libri amë'!$C$116</f>
        <v>-</v>
      </c>
      <c r="C82" s="376"/>
      <c r="D82" s="376"/>
      <c r="E82" s="376"/>
      <c r="F82" s="376"/>
      <c r="G82" s="376"/>
      <c r="I82" s="80" t="str">
        <f>' Të dhënat për suksesin'!$R$4</f>
        <v>Mz. Anglisht</v>
      </c>
      <c r="J82" s="150" t="str">
        <f>'Libri amë'!$M$116</f>
        <v>-</v>
      </c>
      <c r="K82" s="376"/>
      <c r="L82" s="376"/>
      <c r="M82" s="376"/>
      <c r="N82" s="376"/>
      <c r="O82" s="376"/>
    </row>
    <row r="83" spans="1:15" ht="18" customHeight="1" thickBot="1" x14ac:dyDescent="0.3">
      <c r="A83" s="80" t="str">
        <f>' Të dhënat për suksesin'!$S$4</f>
        <v>Nota mesatare</v>
      </c>
      <c r="B83" s="81">
        <f>' Të dhënat për suksesin'!$S$7</f>
        <v>4.33</v>
      </c>
      <c r="C83" s="376"/>
      <c r="D83" s="376"/>
      <c r="E83" s="376"/>
      <c r="F83" s="376"/>
      <c r="G83" s="376"/>
      <c r="I83" s="80" t="s">
        <v>4</v>
      </c>
      <c r="J83" s="81">
        <f>' Të dhënat për suksesin'!$S$30</f>
        <v>1</v>
      </c>
      <c r="K83" s="376"/>
      <c r="L83" s="376"/>
      <c r="M83" s="376"/>
      <c r="N83" s="376"/>
      <c r="O83" s="376"/>
    </row>
    <row r="84" spans="1:15" ht="18" customHeight="1" thickBot="1" x14ac:dyDescent="0.3">
      <c r="A84" s="80" t="s">
        <v>5</v>
      </c>
      <c r="B84" s="92" t="str">
        <f>' Të dhënat për suksesin'!$X$7</f>
        <v>Shumë mirë(4)</v>
      </c>
      <c r="C84" s="376"/>
      <c r="D84" s="376"/>
      <c r="E84" s="376"/>
      <c r="F84" s="376"/>
      <c r="G84" s="376"/>
      <c r="I84" s="80" t="s">
        <v>5</v>
      </c>
      <c r="J84" s="92" t="str">
        <f>' Të dhënat për suksesin'!$X$30</f>
        <v>Pamjaftueshëm (1)</v>
      </c>
      <c r="K84" s="376"/>
      <c r="L84" s="376"/>
      <c r="M84" s="376"/>
      <c r="N84" s="376"/>
      <c r="O84" s="376"/>
    </row>
    <row r="85" spans="1:15" ht="18" customHeight="1" thickBot="1" x14ac:dyDescent="0.3">
      <c r="A85" s="80" t="s">
        <v>134</v>
      </c>
      <c r="B85" s="81">
        <f>' Të dhënat për suksesin'!$U$7</f>
        <v>0</v>
      </c>
      <c r="C85" s="376"/>
      <c r="D85" s="376"/>
      <c r="E85" s="376"/>
      <c r="F85" s="376"/>
      <c r="G85" s="376"/>
      <c r="I85" s="80" t="s">
        <v>134</v>
      </c>
      <c r="J85" s="81">
        <f>' Të dhënat për suksesin'!$U$30</f>
        <v>1</v>
      </c>
      <c r="K85" s="376"/>
      <c r="L85" s="376"/>
      <c r="M85" s="376"/>
      <c r="N85" s="376"/>
      <c r="O85" s="376"/>
    </row>
    <row r="86" spans="1:15" ht="18" customHeight="1" thickBot="1" x14ac:dyDescent="0.3">
      <c r="A86" s="80" t="s">
        <v>135</v>
      </c>
      <c r="B86" s="81">
        <f>' Të dhënat për suksesin'!$V$7</f>
        <v>0</v>
      </c>
      <c r="C86" s="376"/>
      <c r="D86" s="376"/>
      <c r="E86" s="376"/>
      <c r="F86" s="376"/>
      <c r="G86" s="376"/>
      <c r="I86" s="80" t="s">
        <v>135</v>
      </c>
      <c r="J86" s="81">
        <f>' Të dhënat për suksesin'!$V$30</f>
        <v>57</v>
      </c>
      <c r="K86" s="376"/>
      <c r="L86" s="376"/>
      <c r="M86" s="376"/>
      <c r="N86" s="376"/>
      <c r="O86" s="376"/>
    </row>
    <row r="87" spans="1:15" ht="18" customHeight="1" thickBot="1" x14ac:dyDescent="0.3">
      <c r="A87" s="80" t="s">
        <v>136</v>
      </c>
      <c r="B87" s="81">
        <f>' Të dhënat për suksesin'!$W$7</f>
        <v>23</v>
      </c>
      <c r="C87" s="376"/>
      <c r="D87" s="376"/>
      <c r="E87" s="376"/>
      <c r="F87" s="376"/>
      <c r="G87" s="376"/>
      <c r="I87" s="80" t="s">
        <v>136</v>
      </c>
      <c r="J87" s="81">
        <f>' Të dhënat për suksesin'!$W$30</f>
        <v>1</v>
      </c>
      <c r="K87" s="376"/>
      <c r="L87" s="376"/>
      <c r="M87" s="376"/>
      <c r="N87" s="376"/>
      <c r="O87" s="376"/>
    </row>
    <row r="88" spans="1:15" ht="18" customHeight="1" thickBot="1" x14ac:dyDescent="0.3">
      <c r="A88" s="80" t="s">
        <v>11</v>
      </c>
      <c r="B88" s="81">
        <f>SUM(B86:B87)</f>
        <v>23</v>
      </c>
      <c r="C88" s="376"/>
      <c r="D88" s="376"/>
      <c r="E88" s="376"/>
      <c r="F88" s="376"/>
      <c r="G88" s="376"/>
      <c r="I88" s="80" t="s">
        <v>11</v>
      </c>
      <c r="J88" s="81">
        <f>SUM(J86:J87)</f>
        <v>58</v>
      </c>
      <c r="K88" s="376"/>
      <c r="L88" s="376"/>
      <c r="M88" s="376"/>
      <c r="N88" s="376"/>
      <c r="O88" s="376"/>
    </row>
    <row r="89" spans="1:15" ht="18" customHeight="1" thickBot="1" x14ac:dyDescent="0.3">
      <c r="A89" s="80" t="s">
        <v>63</v>
      </c>
      <c r="B89" s="81" t="str">
        <f>'Libri amë'!$C$117</f>
        <v>Shembullore</v>
      </c>
      <c r="C89" s="376"/>
      <c r="D89" s="376"/>
      <c r="E89" s="376"/>
      <c r="F89" s="376"/>
      <c r="G89" s="376"/>
      <c r="I89" s="80" t="s">
        <v>63</v>
      </c>
      <c r="J89" s="81" t="str">
        <f>'Libri amë'!$M$117</f>
        <v>Shembullore</v>
      </c>
      <c r="K89" s="376"/>
      <c r="L89" s="376"/>
      <c r="M89" s="376"/>
      <c r="N89" s="376"/>
      <c r="O89" s="376"/>
    </row>
    <row r="90" spans="1:15" ht="18" customHeight="1" thickBot="1" x14ac:dyDescent="0.25">
      <c r="A90" s="411"/>
      <c r="B90" s="379"/>
      <c r="C90" s="379"/>
      <c r="D90" s="379"/>
      <c r="E90" s="379"/>
      <c r="F90" s="379"/>
      <c r="G90" s="412"/>
      <c r="I90" s="411"/>
      <c r="J90" s="379"/>
      <c r="K90" s="379"/>
      <c r="L90" s="379"/>
      <c r="M90" s="379"/>
      <c r="N90" s="379"/>
      <c r="O90" s="412"/>
    </row>
    <row r="91" spans="1:15" ht="18" customHeight="1" x14ac:dyDescent="0.25">
      <c r="A91" s="146" t="s">
        <v>137</v>
      </c>
      <c r="B91" s="147"/>
      <c r="C91" s="370" t="s">
        <v>138</v>
      </c>
      <c r="D91" s="371"/>
      <c r="E91" s="371"/>
      <c r="F91" s="371"/>
      <c r="G91" s="408"/>
      <c r="I91" s="146" t="s">
        <v>137</v>
      </c>
      <c r="J91" s="147"/>
      <c r="K91" s="370" t="s">
        <v>138</v>
      </c>
      <c r="L91" s="371"/>
      <c r="M91" s="371"/>
      <c r="N91" s="371"/>
      <c r="O91" s="408"/>
    </row>
    <row r="92" spans="1:15" ht="30" customHeight="1" thickBot="1" x14ac:dyDescent="0.25">
      <c r="A92" s="148"/>
      <c r="B92" s="149"/>
      <c r="C92" s="373"/>
      <c r="D92" s="374"/>
      <c r="E92" s="374"/>
      <c r="F92" s="374"/>
      <c r="G92" s="388"/>
      <c r="I92" s="148"/>
      <c r="J92" s="149"/>
      <c r="K92" s="373"/>
      <c r="L92" s="374"/>
      <c r="M92" s="374"/>
      <c r="N92" s="374"/>
      <c r="O92" s="388"/>
    </row>
    <row r="93" spans="1:15" ht="15" customHeight="1" thickBot="1" x14ac:dyDescent="0.25">
      <c r="A93" s="411"/>
      <c r="B93" s="374"/>
      <c r="C93" s="379"/>
      <c r="D93" s="379"/>
      <c r="E93" s="379"/>
      <c r="F93" s="379"/>
      <c r="G93" s="412"/>
      <c r="I93" s="373"/>
      <c r="J93" s="374"/>
      <c r="K93" s="379"/>
      <c r="L93" s="379"/>
      <c r="M93" s="379"/>
      <c r="N93" s="379"/>
      <c r="O93" s="412"/>
    </row>
    <row r="94" spans="1:15" ht="30" customHeight="1" x14ac:dyDescent="0.2">
      <c r="A94" s="422" t="s">
        <v>129</v>
      </c>
      <c r="B94" s="423"/>
      <c r="C94" s="423"/>
      <c r="D94" s="423"/>
      <c r="E94" s="423"/>
      <c r="F94" s="423"/>
      <c r="G94" s="424"/>
      <c r="I94" s="422" t="s">
        <v>129</v>
      </c>
      <c r="J94" s="423"/>
      <c r="K94" s="423"/>
      <c r="L94" s="423"/>
      <c r="M94" s="423"/>
      <c r="N94" s="423"/>
      <c r="O94" s="424"/>
    </row>
    <row r="95" spans="1:15" ht="30" customHeight="1" thickBot="1" x14ac:dyDescent="0.3">
      <c r="A95" s="144" t="s">
        <v>130</v>
      </c>
      <c r="B95" s="394"/>
      <c r="C95" s="395"/>
      <c r="D95" s="395"/>
      <c r="E95" s="395"/>
      <c r="F95" s="395"/>
      <c r="G95" s="395"/>
      <c r="I95" s="144" t="s">
        <v>130</v>
      </c>
      <c r="J95" s="394"/>
      <c r="K95" s="395"/>
      <c r="L95" s="395"/>
      <c r="M95" s="395"/>
      <c r="N95" s="395"/>
      <c r="O95" s="395"/>
    </row>
    <row r="96" spans="1:15" ht="30" customHeight="1" thickBot="1" x14ac:dyDescent="0.25">
      <c r="A96" s="179" t="s">
        <v>131</v>
      </c>
      <c r="B96" s="397" t="str">
        <f>' Të dhënat për suksesin'!$B$8</f>
        <v>Arlind Elshani</v>
      </c>
      <c r="C96" s="397"/>
      <c r="D96" s="397"/>
      <c r="E96" s="397"/>
      <c r="F96" s="397"/>
      <c r="G96" s="409"/>
      <c r="I96" s="145" t="s">
        <v>131</v>
      </c>
      <c r="J96" s="405" t="str">
        <f>' Të dhënat për suksesin'!$B$31</f>
        <v>Florita Bytyqi</v>
      </c>
      <c r="K96" s="405"/>
      <c r="L96" s="405"/>
      <c r="M96" s="405"/>
      <c r="N96" s="405"/>
      <c r="O96" s="410"/>
    </row>
    <row r="97" spans="1:15" ht="18" customHeight="1" thickBot="1" x14ac:dyDescent="0.3">
      <c r="A97" s="416" t="str">
        <f>' Të dhënat për suksesin'!$D$1</f>
        <v>Suksesi i nx. në kl VI -2  në gjysëmvjetorin e II-rë,vitit shkollor 2014/2015</v>
      </c>
      <c r="B97" s="382"/>
      <c r="C97" s="382"/>
      <c r="D97" s="382"/>
      <c r="E97" s="382"/>
      <c r="F97" s="382"/>
      <c r="G97" s="417"/>
      <c r="I97" s="418" t="str">
        <f>' Të dhënat për suksesin'!$D$1</f>
        <v>Suksesi i nx. në kl VI -2  në gjysëmvjetorin e II-rë,vitit shkollor 2014/2015</v>
      </c>
      <c r="J97" s="414"/>
      <c r="K97" s="414"/>
      <c r="L97" s="414"/>
      <c r="M97" s="414"/>
      <c r="N97" s="414"/>
      <c r="O97" s="419"/>
    </row>
    <row r="98" spans="1:15" ht="18" customHeight="1" thickBot="1" x14ac:dyDescent="0.3">
      <c r="A98" s="420" t="s">
        <v>132</v>
      </c>
      <c r="B98" s="385"/>
      <c r="C98" s="399" t="s">
        <v>133</v>
      </c>
      <c r="D98" s="399"/>
      <c r="E98" s="399"/>
      <c r="F98" s="399"/>
      <c r="G98" s="399"/>
      <c r="I98" s="421" t="s">
        <v>132</v>
      </c>
      <c r="J98" s="391"/>
      <c r="K98" s="392" t="s">
        <v>133</v>
      </c>
      <c r="L98" s="392"/>
      <c r="M98" s="392"/>
      <c r="N98" s="392"/>
      <c r="O98" s="392"/>
    </row>
    <row r="99" spans="1:15" ht="18" customHeight="1" thickBot="1" x14ac:dyDescent="0.3">
      <c r="A99" s="80" t="str">
        <f>' Të dhënat për suksesin'!$D$4</f>
        <v>Gjuhë shqipe</v>
      </c>
      <c r="B99" s="150" t="str">
        <f>'Libri amë'!$C$144</f>
        <v>Mirë(3)</v>
      </c>
      <c r="C99" s="376"/>
      <c r="D99" s="376"/>
      <c r="E99" s="376"/>
      <c r="F99" s="376"/>
      <c r="G99" s="376"/>
      <c r="I99" s="80" t="str">
        <f>' Të dhënat për suksesin'!$D$4</f>
        <v>Gjuhë shqipe</v>
      </c>
      <c r="J99" s="150" t="str">
        <f>'Libri amë'!$M$144</f>
        <v>Mirë(3)</v>
      </c>
      <c r="K99" s="376"/>
      <c r="L99" s="376"/>
      <c r="M99" s="376"/>
      <c r="N99" s="376"/>
      <c r="O99" s="376"/>
    </row>
    <row r="100" spans="1:15" ht="18" customHeight="1" thickBot="1" x14ac:dyDescent="0.3">
      <c r="A100" s="80" t="str">
        <f>' Të dhënat për suksesin'!$E$4</f>
        <v>Gjuhë angleze</v>
      </c>
      <c r="B100" s="150" t="str">
        <f>'Libri amë'!$C$145</f>
        <v>Mirë(3)</v>
      </c>
      <c r="C100" s="376"/>
      <c r="D100" s="376"/>
      <c r="E100" s="376"/>
      <c r="F100" s="376"/>
      <c r="G100" s="376"/>
      <c r="I100" s="80" t="str">
        <f>' Të dhënat për suksesin'!$E$4</f>
        <v>Gjuhë angleze</v>
      </c>
      <c r="J100" s="150" t="str">
        <f>'Libri amë'!$M$145</f>
        <v>Mjaft.(2)</v>
      </c>
      <c r="K100" s="376"/>
      <c r="L100" s="376"/>
      <c r="M100" s="376"/>
      <c r="N100" s="376"/>
      <c r="O100" s="376"/>
    </row>
    <row r="101" spans="1:15" ht="18" customHeight="1" thickBot="1" x14ac:dyDescent="0.3">
      <c r="A101" s="80" t="str">
        <f>' Të dhënat për suksesin'!$F$4</f>
        <v>Matematikë</v>
      </c>
      <c r="B101" s="150" t="str">
        <f>'Libri amë'!$C$146</f>
        <v>Mirë(3)</v>
      </c>
      <c r="C101" s="376"/>
      <c r="D101" s="376"/>
      <c r="E101" s="376"/>
      <c r="F101" s="376"/>
      <c r="G101" s="376"/>
      <c r="I101" s="80" t="str">
        <f>' Të dhënat për suksesin'!$F$4</f>
        <v>Matematikë</v>
      </c>
      <c r="J101" s="150" t="str">
        <f>'Libri amë'!$M$146</f>
        <v>Sh.Mirë(4)</v>
      </c>
      <c r="K101" s="376"/>
      <c r="L101" s="376"/>
      <c r="M101" s="376"/>
      <c r="N101" s="376"/>
      <c r="O101" s="376"/>
    </row>
    <row r="102" spans="1:15" ht="18" customHeight="1" thickBot="1" x14ac:dyDescent="0.3">
      <c r="A102" s="80" t="str">
        <f>' Të dhënat për suksesin'!$G$4</f>
        <v>Biologji</v>
      </c>
      <c r="B102" s="150" t="str">
        <f>'Libri amë'!$C$147</f>
        <v>Mirë(3)</v>
      </c>
      <c r="C102" s="376"/>
      <c r="D102" s="376"/>
      <c r="E102" s="376"/>
      <c r="F102" s="376"/>
      <c r="G102" s="376"/>
      <c r="I102" s="80" t="str">
        <f>' Të dhënat për suksesin'!$G$4</f>
        <v>Biologji</v>
      </c>
      <c r="J102" s="150" t="str">
        <f>'Libri amë'!$M$147</f>
        <v>Mjaft.(2)</v>
      </c>
      <c r="K102" s="376"/>
      <c r="L102" s="376"/>
      <c r="M102" s="376"/>
      <c r="N102" s="376"/>
      <c r="O102" s="376"/>
    </row>
    <row r="103" spans="1:15" ht="18" customHeight="1" thickBot="1" x14ac:dyDescent="0.3">
      <c r="A103" s="80" t="str">
        <f>' Të dhënat për suksesin'!$H$4</f>
        <v>Fizikë</v>
      </c>
      <c r="B103" s="150" t="str">
        <f>'Libri amë'!$C$148</f>
        <v>Sh.Mirë(4)</v>
      </c>
      <c r="C103" s="376"/>
      <c r="D103" s="376"/>
      <c r="E103" s="376"/>
      <c r="F103" s="376"/>
      <c r="G103" s="376"/>
      <c r="I103" s="80" t="str">
        <f>' Të dhënat për suksesin'!$H$4</f>
        <v>Fizikë</v>
      </c>
      <c r="J103" s="150" t="str">
        <f>'Libri amë'!$M$148</f>
        <v>Mirë(3)</v>
      </c>
      <c r="K103" s="376"/>
      <c r="L103" s="376"/>
      <c r="M103" s="376"/>
      <c r="N103" s="376"/>
      <c r="O103" s="376"/>
    </row>
    <row r="104" spans="1:15" ht="18" customHeight="1" thickBot="1" x14ac:dyDescent="0.3">
      <c r="A104" s="80" t="str">
        <f>' Të dhënat për suksesin'!$I$4</f>
        <v>Kimi</v>
      </c>
      <c r="B104" s="150" t="str">
        <f>'Libri amë'!$C$149</f>
        <v>-</v>
      </c>
      <c r="C104" s="376"/>
      <c r="D104" s="376"/>
      <c r="E104" s="376"/>
      <c r="F104" s="376"/>
      <c r="G104" s="376"/>
      <c r="I104" s="80" t="str">
        <f>' Të dhënat për suksesin'!$I$4</f>
        <v>Kimi</v>
      </c>
      <c r="J104" s="150" t="str">
        <f>'Libri amë'!$M$149</f>
        <v>-</v>
      </c>
      <c r="K104" s="376"/>
      <c r="L104" s="376"/>
      <c r="M104" s="376"/>
      <c r="N104" s="376"/>
      <c r="O104" s="376"/>
    </row>
    <row r="105" spans="1:15" ht="18" customHeight="1" thickBot="1" x14ac:dyDescent="0.3">
      <c r="A105" s="80" t="str">
        <f>' Të dhënat për suksesin'!$J$4</f>
        <v>Histori</v>
      </c>
      <c r="B105" s="150" t="str">
        <f>'Libri amë'!$C$150</f>
        <v>Mirë(3)</v>
      </c>
      <c r="C105" s="376"/>
      <c r="D105" s="376"/>
      <c r="E105" s="376"/>
      <c r="F105" s="376"/>
      <c r="G105" s="376"/>
      <c r="I105" s="80" t="str">
        <f>' Të dhënat për suksesin'!$J$4</f>
        <v>Histori</v>
      </c>
      <c r="J105" s="150" t="str">
        <f>'Libri amë'!$M$150</f>
        <v>Mirë(3)</v>
      </c>
      <c r="K105" s="376"/>
      <c r="L105" s="376"/>
      <c r="M105" s="376"/>
      <c r="N105" s="376"/>
      <c r="O105" s="376"/>
    </row>
    <row r="106" spans="1:15" ht="18" customHeight="1" thickBot="1" x14ac:dyDescent="0.3">
      <c r="A106" s="80" t="str">
        <f>' Të dhënat për suksesin'!$K$4</f>
        <v>Gjeografi</v>
      </c>
      <c r="B106" s="150" t="str">
        <f>'Libri amë'!$C$151</f>
        <v>Mirë(3)</v>
      </c>
      <c r="C106" s="376"/>
      <c r="D106" s="376"/>
      <c r="E106" s="376"/>
      <c r="F106" s="376"/>
      <c r="G106" s="376"/>
      <c r="I106" s="80" t="str">
        <f>' Të dhënat për suksesin'!$K$4</f>
        <v>Gjeografi</v>
      </c>
      <c r="J106" s="150" t="str">
        <f>'Libri amë'!$M$151</f>
        <v>Mjaft.(2)</v>
      </c>
      <c r="K106" s="376"/>
      <c r="L106" s="376"/>
      <c r="M106" s="376"/>
      <c r="N106" s="376"/>
      <c r="O106" s="376"/>
    </row>
    <row r="107" spans="1:15" ht="18" customHeight="1" thickBot="1" x14ac:dyDescent="0.3">
      <c r="A107" s="80" t="str">
        <f>' Të dhënat për suksesin'!$L$4</f>
        <v>Edukatë qytetare</v>
      </c>
      <c r="B107" s="150" t="str">
        <f>'Libri amë'!$C$152</f>
        <v>Mirë(3)</v>
      </c>
      <c r="C107" s="376"/>
      <c r="D107" s="376"/>
      <c r="E107" s="376"/>
      <c r="F107" s="376"/>
      <c r="G107" s="376"/>
      <c r="I107" s="80" t="str">
        <f>' Të dhënat për suksesin'!$L$4</f>
        <v>Edukatë qytetare</v>
      </c>
      <c r="J107" s="150" t="str">
        <f>'Libri amë'!$M$152</f>
        <v>Mirë(3)</v>
      </c>
      <c r="K107" s="376"/>
      <c r="L107" s="376"/>
      <c r="M107" s="376"/>
      <c r="N107" s="376"/>
      <c r="O107" s="376"/>
    </row>
    <row r="108" spans="1:15" ht="18" customHeight="1" thickBot="1" x14ac:dyDescent="0.3">
      <c r="A108" s="80" t="str">
        <f>' Të dhënat për suksesin'!$M$4</f>
        <v>Edukatë muzikore</v>
      </c>
      <c r="B108" s="150" t="str">
        <f>'Libri amë'!$C$153</f>
        <v>Sh.Mirë(4)</v>
      </c>
      <c r="C108" s="376"/>
      <c r="D108" s="376"/>
      <c r="E108" s="376"/>
      <c r="F108" s="376"/>
      <c r="G108" s="376"/>
      <c r="I108" s="80" t="str">
        <f>' Të dhënat për suksesin'!$M$4</f>
        <v>Edukatë muzikore</v>
      </c>
      <c r="J108" s="150" t="str">
        <f>'Libri amë'!$M$153</f>
        <v>Sh.Mirë(4)</v>
      </c>
      <c r="K108" s="376"/>
      <c r="L108" s="376"/>
      <c r="M108" s="376"/>
      <c r="N108" s="376"/>
      <c r="O108" s="376"/>
    </row>
    <row r="109" spans="1:15" ht="18" customHeight="1" thickBot="1" x14ac:dyDescent="0.3">
      <c r="A109" s="80" t="str">
        <f>' Të dhënat për suksesin'!$N$4</f>
        <v>Edukatë figurative</v>
      </c>
      <c r="B109" s="150" t="str">
        <f>'Libri amë'!$C$154</f>
        <v>Sh.Mirë(4)</v>
      </c>
      <c r="C109" s="376"/>
      <c r="D109" s="376"/>
      <c r="E109" s="376"/>
      <c r="F109" s="376"/>
      <c r="G109" s="376"/>
      <c r="I109" s="80" t="str">
        <f>' Të dhënat për suksesin'!$N$4</f>
        <v>Edukatë figurative</v>
      </c>
      <c r="J109" s="150" t="str">
        <f>'Libri amë'!$M$154</f>
        <v>Shkëlq.(5)</v>
      </c>
      <c r="K109" s="376"/>
      <c r="L109" s="376"/>
      <c r="M109" s="376"/>
      <c r="N109" s="376"/>
      <c r="O109" s="376"/>
    </row>
    <row r="110" spans="1:15" ht="18" customHeight="1" thickBot="1" x14ac:dyDescent="0.3">
      <c r="A110" s="80" t="str">
        <f>' Të dhënat për suksesin'!$O$4</f>
        <v>Teknologji</v>
      </c>
      <c r="B110" s="150" t="str">
        <f>'Libri amë'!$C$155</f>
        <v>Mirë(3)</v>
      </c>
      <c r="C110" s="376"/>
      <c r="D110" s="376"/>
      <c r="E110" s="376"/>
      <c r="F110" s="376"/>
      <c r="G110" s="376"/>
      <c r="I110" s="80" t="str">
        <f>' Të dhënat për suksesin'!$O$4</f>
        <v>Teknologji</v>
      </c>
      <c r="J110" s="150" t="str">
        <f>'Libri amë'!$M$155</f>
        <v>Mirë(3)</v>
      </c>
      <c r="K110" s="376"/>
      <c r="L110" s="376"/>
      <c r="M110" s="376"/>
      <c r="N110" s="376"/>
      <c r="O110" s="376"/>
    </row>
    <row r="111" spans="1:15" ht="18" customHeight="1" thickBot="1" x14ac:dyDescent="0.3">
      <c r="A111" s="80" t="str">
        <f>' Të dhënat për suksesin'!$P$4</f>
        <v>Edukatë fizike</v>
      </c>
      <c r="B111" s="150" t="str">
        <f>'Libri amë'!$C$156</f>
        <v>Shkëlq.(5)</v>
      </c>
      <c r="C111" s="376"/>
      <c r="D111" s="376"/>
      <c r="E111" s="376"/>
      <c r="F111" s="376"/>
      <c r="G111" s="376"/>
      <c r="I111" s="80" t="str">
        <f>' Të dhënat për suksesin'!$P$4</f>
        <v>Edukatë fizike</v>
      </c>
      <c r="J111" s="150" t="str">
        <f>'Libri amë'!$M$156</f>
        <v>Shkëlq.(5)</v>
      </c>
      <c r="K111" s="376"/>
      <c r="L111" s="376"/>
      <c r="M111" s="376"/>
      <c r="N111" s="376"/>
      <c r="O111" s="376"/>
    </row>
    <row r="112" spans="1:15" ht="18" customHeight="1" thickBot="1" x14ac:dyDescent="0.3">
      <c r="A112" s="80" t="str">
        <f>' Të dhënat për suksesin'!$Q$4</f>
        <v>Mz. Ekologjia dhe mjedisi</v>
      </c>
      <c r="B112" s="150" t="str">
        <f>'Libri amë'!$C$157</f>
        <v>-</v>
      </c>
      <c r="C112" s="376"/>
      <c r="D112" s="376"/>
      <c r="E112" s="376"/>
      <c r="F112" s="376"/>
      <c r="G112" s="376"/>
      <c r="I112" s="80" t="str">
        <f>' Të dhënat për suksesin'!$Q$4</f>
        <v>Mz. Ekologjia dhe mjedisi</v>
      </c>
      <c r="J112" s="150" t="str">
        <f>'Libri amë'!$M$157</f>
        <v>-</v>
      </c>
      <c r="K112" s="376"/>
      <c r="L112" s="376"/>
      <c r="M112" s="376"/>
      <c r="N112" s="376"/>
      <c r="O112" s="376"/>
    </row>
    <row r="113" spans="1:15" ht="18" customHeight="1" thickBot="1" x14ac:dyDescent="0.3">
      <c r="A113" s="80" t="str">
        <f>' Të dhënat për suksesin'!$R$4</f>
        <v>Mz. Anglisht</v>
      </c>
      <c r="B113" s="150" t="str">
        <f>'Libri amë'!$C$158</f>
        <v>-</v>
      </c>
      <c r="C113" s="376"/>
      <c r="D113" s="376"/>
      <c r="E113" s="376"/>
      <c r="F113" s="376"/>
      <c r="G113" s="376"/>
      <c r="I113" s="80" t="str">
        <f>' Të dhënat për suksesin'!$R$4</f>
        <v>Mz. Anglisht</v>
      </c>
      <c r="J113" s="150" t="str">
        <f>'Libri amë'!$M$158</f>
        <v>-</v>
      </c>
      <c r="K113" s="376"/>
      <c r="L113" s="376"/>
      <c r="M113" s="376"/>
      <c r="N113" s="376"/>
      <c r="O113" s="376"/>
    </row>
    <row r="114" spans="1:15" ht="18" customHeight="1" thickBot="1" x14ac:dyDescent="0.3">
      <c r="A114" s="80" t="str">
        <f>' Të dhënat për suksesin'!$S$4</f>
        <v>Nota mesatare</v>
      </c>
      <c r="B114" s="81">
        <f>' Të dhënat për suksesin'!$S$8</f>
        <v>3.42</v>
      </c>
      <c r="C114" s="376"/>
      <c r="D114" s="376"/>
      <c r="E114" s="376"/>
      <c r="F114" s="376"/>
      <c r="G114" s="376"/>
      <c r="I114" s="80" t="s">
        <v>4</v>
      </c>
      <c r="J114" s="81">
        <f>'Të dhënat për Lib. amë'!$AO$31</f>
        <v>3.25</v>
      </c>
      <c r="K114" s="376"/>
      <c r="L114" s="376"/>
      <c r="M114" s="376"/>
      <c r="N114" s="376"/>
      <c r="O114" s="376"/>
    </row>
    <row r="115" spans="1:15" ht="18" customHeight="1" thickBot="1" x14ac:dyDescent="0.3">
      <c r="A115" s="80" t="s">
        <v>5</v>
      </c>
      <c r="B115" s="92" t="str">
        <f>' Të dhënat për suksesin'!$X$8</f>
        <v>Mirë(3)</v>
      </c>
      <c r="C115" s="376"/>
      <c r="D115" s="376"/>
      <c r="E115" s="376"/>
      <c r="F115" s="376"/>
      <c r="G115" s="376"/>
      <c r="I115" s="80" t="s">
        <v>5</v>
      </c>
      <c r="J115" s="92" t="str">
        <f>'Të dhënat për Lib. amë'!$AT$31</f>
        <v>Mirë(3)</v>
      </c>
      <c r="K115" s="376"/>
      <c r="L115" s="376"/>
      <c r="M115" s="376"/>
      <c r="N115" s="376"/>
      <c r="O115" s="376"/>
    </row>
    <row r="116" spans="1:15" ht="18" customHeight="1" thickBot="1" x14ac:dyDescent="0.3">
      <c r="A116" s="80" t="s">
        <v>134</v>
      </c>
      <c r="B116" s="81">
        <f>' Të dhënat për suksesin'!$U$8</f>
        <v>0</v>
      </c>
      <c r="C116" s="376"/>
      <c r="D116" s="376"/>
      <c r="E116" s="376"/>
      <c r="F116" s="376"/>
      <c r="G116" s="376"/>
      <c r="I116" s="80" t="s">
        <v>134</v>
      </c>
      <c r="J116" s="81">
        <f>'Të dhënat për Lib. amë'!$AQ$31</f>
        <v>0</v>
      </c>
      <c r="K116" s="376"/>
      <c r="L116" s="376"/>
      <c r="M116" s="376"/>
      <c r="N116" s="376"/>
      <c r="O116" s="376"/>
    </row>
    <row r="117" spans="1:15" ht="18" customHeight="1" thickBot="1" x14ac:dyDescent="0.3">
      <c r="A117" s="80" t="s">
        <v>135</v>
      </c>
      <c r="B117" s="81">
        <f>' Të dhënat për suksesin'!$V$8</f>
        <v>5</v>
      </c>
      <c r="C117" s="376"/>
      <c r="D117" s="376"/>
      <c r="E117" s="376"/>
      <c r="F117" s="376"/>
      <c r="G117" s="376"/>
      <c r="I117" s="80" t="s">
        <v>135</v>
      </c>
      <c r="J117" s="81">
        <f>'Të dhënat për Lib. amë'!$AR$31</f>
        <v>0</v>
      </c>
      <c r="K117" s="376"/>
      <c r="L117" s="376"/>
      <c r="M117" s="376"/>
      <c r="N117" s="376"/>
      <c r="O117" s="376"/>
    </row>
    <row r="118" spans="1:15" ht="18" customHeight="1" thickBot="1" x14ac:dyDescent="0.3">
      <c r="A118" s="80" t="s">
        <v>136</v>
      </c>
      <c r="B118" s="81">
        <f>' Të dhënat për suksesin'!$W$8</f>
        <v>6</v>
      </c>
      <c r="C118" s="376"/>
      <c r="D118" s="376"/>
      <c r="E118" s="376"/>
      <c r="F118" s="376"/>
      <c r="G118" s="376"/>
      <c r="I118" s="80" t="s">
        <v>136</v>
      </c>
      <c r="J118" s="81">
        <f>'Të dhënat për Lib. amë'!$AS$31</f>
        <v>0</v>
      </c>
      <c r="K118" s="376"/>
      <c r="L118" s="376"/>
      <c r="M118" s="376"/>
      <c r="N118" s="376"/>
      <c r="O118" s="376"/>
    </row>
    <row r="119" spans="1:15" ht="18" customHeight="1" thickBot="1" x14ac:dyDescent="0.3">
      <c r="A119" s="80" t="s">
        <v>11</v>
      </c>
      <c r="B119" s="81">
        <f>SUM(B117:B118)</f>
        <v>11</v>
      </c>
      <c r="C119" s="376"/>
      <c r="D119" s="376"/>
      <c r="E119" s="376"/>
      <c r="F119" s="376"/>
      <c r="G119" s="376"/>
      <c r="I119" s="80" t="s">
        <v>11</v>
      </c>
      <c r="J119" s="81">
        <f>SUM(J117:J118)</f>
        <v>0</v>
      </c>
      <c r="K119" s="376"/>
      <c r="L119" s="376"/>
      <c r="M119" s="376"/>
      <c r="N119" s="376"/>
      <c r="O119" s="376"/>
    </row>
    <row r="120" spans="1:15" ht="18" customHeight="1" thickBot="1" x14ac:dyDescent="0.3">
      <c r="A120" s="80" t="s">
        <v>63</v>
      </c>
      <c r="B120" s="81" t="str">
        <f>'Libri amë'!$C$159</f>
        <v>Shembullore</v>
      </c>
      <c r="C120" s="376"/>
      <c r="D120" s="376"/>
      <c r="E120" s="376"/>
      <c r="F120" s="376"/>
      <c r="G120" s="376"/>
      <c r="I120" s="80" t="s">
        <v>63</v>
      </c>
      <c r="J120" s="81" t="str">
        <f>'Libri amë'!$M$159</f>
        <v>Shembullore</v>
      </c>
      <c r="K120" s="376"/>
      <c r="L120" s="376"/>
      <c r="M120" s="376"/>
      <c r="N120" s="376"/>
      <c r="O120" s="376"/>
    </row>
    <row r="121" spans="1:15" ht="18" customHeight="1" thickBot="1" x14ac:dyDescent="0.25">
      <c r="A121" s="411"/>
      <c r="B121" s="379"/>
      <c r="C121" s="379"/>
      <c r="D121" s="379"/>
      <c r="E121" s="379"/>
      <c r="F121" s="379"/>
      <c r="G121" s="412"/>
      <c r="I121" s="411"/>
      <c r="J121" s="379"/>
      <c r="K121" s="379"/>
      <c r="L121" s="379"/>
      <c r="M121" s="379"/>
      <c r="N121" s="379"/>
      <c r="O121" s="412"/>
    </row>
    <row r="122" spans="1:15" ht="18" customHeight="1" x14ac:dyDescent="0.25">
      <c r="A122" s="146" t="s">
        <v>137</v>
      </c>
      <c r="B122" s="147"/>
      <c r="C122" s="370" t="s">
        <v>138</v>
      </c>
      <c r="D122" s="371"/>
      <c r="E122" s="371"/>
      <c r="F122" s="371"/>
      <c r="G122" s="408"/>
      <c r="I122" s="146" t="s">
        <v>137</v>
      </c>
      <c r="J122" s="147"/>
      <c r="K122" s="370" t="s">
        <v>138</v>
      </c>
      <c r="L122" s="371"/>
      <c r="M122" s="371"/>
      <c r="N122" s="371"/>
      <c r="O122" s="408"/>
    </row>
    <row r="123" spans="1:15" ht="30" customHeight="1" thickBot="1" x14ac:dyDescent="0.25">
      <c r="A123" s="148"/>
      <c r="B123" s="149"/>
      <c r="C123" s="373"/>
      <c r="D123" s="374"/>
      <c r="E123" s="374"/>
      <c r="F123" s="374"/>
      <c r="G123" s="388"/>
      <c r="I123" s="148"/>
      <c r="J123" s="149"/>
      <c r="K123" s="373"/>
      <c r="L123" s="374"/>
      <c r="M123" s="374"/>
      <c r="N123" s="374"/>
      <c r="O123" s="388"/>
    </row>
    <row r="124" spans="1:15" ht="15" customHeight="1" thickBot="1" x14ac:dyDescent="0.25">
      <c r="A124" s="411"/>
      <c r="B124" s="374"/>
      <c r="C124" s="379"/>
      <c r="D124" s="379"/>
      <c r="E124" s="379"/>
      <c r="F124" s="379"/>
      <c r="G124" s="412"/>
      <c r="I124" s="373"/>
      <c r="J124" s="374"/>
      <c r="K124" s="379"/>
      <c r="L124" s="379"/>
      <c r="M124" s="379"/>
      <c r="N124" s="379"/>
      <c r="O124" s="412"/>
    </row>
    <row r="125" spans="1:15" ht="30" customHeight="1" x14ac:dyDescent="0.2">
      <c r="A125" s="422" t="s">
        <v>129</v>
      </c>
      <c r="B125" s="423"/>
      <c r="C125" s="423"/>
      <c r="D125" s="423"/>
      <c r="E125" s="423"/>
      <c r="F125" s="423"/>
      <c r="G125" s="424"/>
      <c r="I125" s="422" t="s">
        <v>129</v>
      </c>
      <c r="J125" s="423"/>
      <c r="K125" s="423"/>
      <c r="L125" s="423"/>
      <c r="M125" s="423"/>
      <c r="N125" s="423"/>
      <c r="O125" s="424"/>
    </row>
    <row r="126" spans="1:15" ht="30" customHeight="1" thickBot="1" x14ac:dyDescent="0.3">
      <c r="A126" s="144" t="s">
        <v>130</v>
      </c>
      <c r="B126" s="394"/>
      <c r="C126" s="395"/>
      <c r="D126" s="395"/>
      <c r="E126" s="395"/>
      <c r="F126" s="395"/>
      <c r="G126" s="395"/>
      <c r="I126" s="144" t="s">
        <v>130</v>
      </c>
      <c r="J126" s="394"/>
      <c r="K126" s="395"/>
      <c r="L126" s="395"/>
      <c r="M126" s="395"/>
      <c r="N126" s="395"/>
      <c r="O126" s="395"/>
    </row>
    <row r="127" spans="1:15" ht="30" customHeight="1" thickBot="1" x14ac:dyDescent="0.25">
      <c r="A127" s="179" t="s">
        <v>131</v>
      </c>
      <c r="B127" s="397" t="str">
        <f>' Të dhënat për suksesin'!$B$9</f>
        <v>Andi Lumi</v>
      </c>
      <c r="C127" s="397"/>
      <c r="D127" s="397"/>
      <c r="E127" s="397"/>
      <c r="F127" s="397"/>
      <c r="G127" s="409"/>
      <c r="I127" s="145" t="s">
        <v>131</v>
      </c>
      <c r="J127" s="405" t="str">
        <f>' Të dhënat për suksesin'!$B$32</f>
        <v xml:space="preserve"> </v>
      </c>
      <c r="K127" s="405"/>
      <c r="L127" s="405"/>
      <c r="M127" s="405"/>
      <c r="N127" s="405"/>
      <c r="O127" s="410"/>
    </row>
    <row r="128" spans="1:15" ht="18" customHeight="1" thickBot="1" x14ac:dyDescent="0.3">
      <c r="A128" s="416" t="str">
        <f>' Të dhënat për suksesin'!$D$1</f>
        <v>Suksesi i nx. në kl VI -2  në gjysëmvjetorin e II-rë,vitit shkollor 2014/2015</v>
      </c>
      <c r="B128" s="382"/>
      <c r="C128" s="382"/>
      <c r="D128" s="382"/>
      <c r="E128" s="382"/>
      <c r="F128" s="382"/>
      <c r="G128" s="417"/>
      <c r="I128" s="418" t="str">
        <f>' Të dhënat për suksesin'!$D$1</f>
        <v>Suksesi i nx. në kl VI -2  në gjysëmvjetorin e II-rë,vitit shkollor 2014/2015</v>
      </c>
      <c r="J128" s="414"/>
      <c r="K128" s="414"/>
      <c r="L128" s="414"/>
      <c r="M128" s="414"/>
      <c r="N128" s="414"/>
      <c r="O128" s="419"/>
    </row>
    <row r="129" spans="1:15" ht="18" customHeight="1" thickBot="1" x14ac:dyDescent="0.3">
      <c r="A129" s="420" t="s">
        <v>132</v>
      </c>
      <c r="B129" s="385"/>
      <c r="C129" s="399" t="s">
        <v>133</v>
      </c>
      <c r="D129" s="399"/>
      <c r="E129" s="399"/>
      <c r="F129" s="399"/>
      <c r="G129" s="399"/>
      <c r="I129" s="421" t="s">
        <v>132</v>
      </c>
      <c r="J129" s="391"/>
      <c r="K129" s="392" t="s">
        <v>133</v>
      </c>
      <c r="L129" s="392"/>
      <c r="M129" s="392"/>
      <c r="N129" s="392"/>
      <c r="O129" s="392"/>
    </row>
    <row r="130" spans="1:15" ht="18" customHeight="1" thickBot="1" x14ac:dyDescent="0.3">
      <c r="A130" s="80" t="str">
        <f>' Të dhënat për suksesin'!$D$4</f>
        <v>Gjuhë shqipe</v>
      </c>
      <c r="B130" s="150" t="str">
        <f>'Libri amë'!$C$186</f>
        <v>Sh.Mirë(4)</v>
      </c>
      <c r="C130" s="376"/>
      <c r="D130" s="376"/>
      <c r="E130" s="376"/>
      <c r="F130" s="376"/>
      <c r="G130" s="376"/>
      <c r="I130" s="80" t="str">
        <f>' Të dhënat për suksesin'!$D$4</f>
        <v>Gjuhë shqipe</v>
      </c>
      <c r="J130" s="150" t="str">
        <f>'Libri amë'!$M$186</f>
        <v>-</v>
      </c>
      <c r="K130" s="376"/>
      <c r="L130" s="376"/>
      <c r="M130" s="376"/>
      <c r="N130" s="376"/>
      <c r="O130" s="376"/>
    </row>
    <row r="131" spans="1:15" ht="18" customHeight="1" thickBot="1" x14ac:dyDescent="0.3">
      <c r="A131" s="80" t="str">
        <f>' Të dhënat për suksesin'!$E$4</f>
        <v>Gjuhë angleze</v>
      </c>
      <c r="B131" s="150" t="str">
        <f>'Libri amë'!$C$187</f>
        <v>Shkëlq.(5)</v>
      </c>
      <c r="C131" s="376"/>
      <c r="D131" s="376"/>
      <c r="E131" s="376"/>
      <c r="F131" s="376"/>
      <c r="G131" s="376"/>
      <c r="I131" s="80" t="str">
        <f>' Të dhënat për suksesin'!$E$4</f>
        <v>Gjuhë angleze</v>
      </c>
      <c r="J131" s="150" t="str">
        <f>'Libri amë'!$M$187</f>
        <v>-</v>
      </c>
      <c r="K131" s="376"/>
      <c r="L131" s="376"/>
      <c r="M131" s="376"/>
      <c r="N131" s="376"/>
      <c r="O131" s="376"/>
    </row>
    <row r="132" spans="1:15" ht="18" customHeight="1" thickBot="1" x14ac:dyDescent="0.3">
      <c r="A132" s="80" t="str">
        <f>' Të dhënat për suksesin'!$F$4</f>
        <v>Matematikë</v>
      </c>
      <c r="B132" s="150" t="str">
        <f>'Libri amë'!$C$188</f>
        <v>Shkëlq.(5)</v>
      </c>
      <c r="C132" s="376"/>
      <c r="D132" s="376"/>
      <c r="E132" s="376"/>
      <c r="F132" s="376"/>
      <c r="G132" s="376"/>
      <c r="I132" s="80" t="str">
        <f>' Të dhënat për suksesin'!$F$4</f>
        <v>Matematikë</v>
      </c>
      <c r="J132" s="150" t="str">
        <f>'Libri amë'!$M$188</f>
        <v>-</v>
      </c>
      <c r="K132" s="376"/>
      <c r="L132" s="376"/>
      <c r="M132" s="376"/>
      <c r="N132" s="376"/>
      <c r="O132" s="376"/>
    </row>
    <row r="133" spans="1:15" ht="18" customHeight="1" thickBot="1" x14ac:dyDescent="0.3">
      <c r="A133" s="80" t="str">
        <f>' Të dhënat për suksesin'!$G$4</f>
        <v>Biologji</v>
      </c>
      <c r="B133" s="150" t="str">
        <f>'Libri amë'!$C$189</f>
        <v>Shkëlq.(5)</v>
      </c>
      <c r="C133" s="376"/>
      <c r="D133" s="376"/>
      <c r="E133" s="376"/>
      <c r="F133" s="376"/>
      <c r="G133" s="376"/>
      <c r="I133" s="80" t="str">
        <f>' Të dhënat për suksesin'!$G$4</f>
        <v>Biologji</v>
      </c>
      <c r="J133" s="150" t="str">
        <f>'Libri amë'!$M$189</f>
        <v>-</v>
      </c>
      <c r="K133" s="376"/>
      <c r="L133" s="376"/>
      <c r="M133" s="376"/>
      <c r="N133" s="376"/>
      <c r="O133" s="376"/>
    </row>
    <row r="134" spans="1:15" ht="18" customHeight="1" thickBot="1" x14ac:dyDescent="0.3">
      <c r="A134" s="80" t="str">
        <f>' Të dhënat për suksesin'!$H$4</f>
        <v>Fizikë</v>
      </c>
      <c r="B134" s="150" t="str">
        <f>'Libri amë'!$C$190</f>
        <v>Shkëlq.(5)</v>
      </c>
      <c r="C134" s="376"/>
      <c r="D134" s="376"/>
      <c r="E134" s="376"/>
      <c r="F134" s="376"/>
      <c r="G134" s="376"/>
      <c r="I134" s="80" t="str">
        <f>' Të dhënat për suksesin'!$H$4</f>
        <v>Fizikë</v>
      </c>
      <c r="J134" s="150" t="str">
        <f>'Libri amë'!$M$190</f>
        <v>-</v>
      </c>
      <c r="K134" s="376"/>
      <c r="L134" s="376"/>
      <c r="M134" s="376"/>
      <c r="N134" s="376"/>
      <c r="O134" s="376"/>
    </row>
    <row r="135" spans="1:15" ht="18" customHeight="1" thickBot="1" x14ac:dyDescent="0.3">
      <c r="A135" s="80" t="str">
        <f>' Të dhënat për suksesin'!$I$4</f>
        <v>Kimi</v>
      </c>
      <c r="B135" s="150" t="str">
        <f>'Libri amë'!$C$191</f>
        <v>-</v>
      </c>
      <c r="C135" s="376"/>
      <c r="D135" s="376"/>
      <c r="E135" s="376"/>
      <c r="F135" s="376"/>
      <c r="G135" s="376"/>
      <c r="I135" s="80" t="str">
        <f>' Të dhënat për suksesin'!$I$4</f>
        <v>Kimi</v>
      </c>
      <c r="J135" s="150" t="str">
        <f>'Libri amë'!$M$191</f>
        <v>-</v>
      </c>
      <c r="K135" s="376"/>
      <c r="L135" s="376"/>
      <c r="M135" s="376"/>
      <c r="N135" s="376"/>
      <c r="O135" s="376"/>
    </row>
    <row r="136" spans="1:15" ht="18" customHeight="1" thickBot="1" x14ac:dyDescent="0.3">
      <c r="A136" s="80" t="str">
        <f>' Të dhënat për suksesin'!$J$4</f>
        <v>Histori</v>
      </c>
      <c r="B136" s="150" t="str">
        <f>'Libri amë'!$C$192</f>
        <v>Sh.Mirë(4)</v>
      </c>
      <c r="C136" s="376"/>
      <c r="D136" s="376"/>
      <c r="E136" s="376"/>
      <c r="F136" s="376"/>
      <c r="G136" s="376"/>
      <c r="I136" s="80" t="str">
        <f>' Të dhënat për suksesin'!$J$4</f>
        <v>Histori</v>
      </c>
      <c r="J136" s="150" t="str">
        <f>'Libri amë'!$M$192</f>
        <v>-</v>
      </c>
      <c r="K136" s="376"/>
      <c r="L136" s="376"/>
      <c r="M136" s="376"/>
      <c r="N136" s="376"/>
      <c r="O136" s="376"/>
    </row>
    <row r="137" spans="1:15" ht="18" customHeight="1" thickBot="1" x14ac:dyDescent="0.3">
      <c r="A137" s="80" t="str">
        <f>' Të dhënat për suksesin'!$K$4</f>
        <v>Gjeografi</v>
      </c>
      <c r="B137" s="150" t="str">
        <f>'Libri amë'!$C$193</f>
        <v>Shkëlq.(5)</v>
      </c>
      <c r="C137" s="376"/>
      <c r="D137" s="376"/>
      <c r="E137" s="376"/>
      <c r="F137" s="376"/>
      <c r="G137" s="376"/>
      <c r="I137" s="80" t="str">
        <f>' Të dhënat për suksesin'!$K$4</f>
        <v>Gjeografi</v>
      </c>
      <c r="J137" s="150" t="str">
        <f>'Libri amë'!$M$193</f>
        <v>-</v>
      </c>
      <c r="K137" s="376"/>
      <c r="L137" s="376"/>
      <c r="M137" s="376"/>
      <c r="N137" s="376"/>
      <c r="O137" s="376"/>
    </row>
    <row r="138" spans="1:15" ht="18" customHeight="1" thickBot="1" x14ac:dyDescent="0.3">
      <c r="A138" s="80" t="str">
        <f>' Të dhënat për suksesin'!$L$4</f>
        <v>Edukatë qytetare</v>
      </c>
      <c r="B138" s="150" t="str">
        <f>'Libri amë'!$C$194</f>
        <v>Shkëlq.(5)</v>
      </c>
      <c r="C138" s="376"/>
      <c r="D138" s="376"/>
      <c r="E138" s="376"/>
      <c r="F138" s="376"/>
      <c r="G138" s="376"/>
      <c r="I138" s="80" t="str">
        <f>' Të dhënat për suksesin'!$L$4</f>
        <v>Edukatë qytetare</v>
      </c>
      <c r="J138" s="150" t="str">
        <f>'Libri amë'!$M$194</f>
        <v>-</v>
      </c>
      <c r="K138" s="376"/>
      <c r="L138" s="376"/>
      <c r="M138" s="376"/>
      <c r="N138" s="376"/>
      <c r="O138" s="376"/>
    </row>
    <row r="139" spans="1:15" ht="18" customHeight="1" thickBot="1" x14ac:dyDescent="0.3">
      <c r="A139" s="80" t="str">
        <f>' Të dhënat për suksesin'!$M$4</f>
        <v>Edukatë muzikore</v>
      </c>
      <c r="B139" s="150" t="str">
        <f>'Libri amë'!$C$195</f>
        <v>Shkëlq.(5)</v>
      </c>
      <c r="C139" s="376"/>
      <c r="D139" s="376"/>
      <c r="E139" s="376"/>
      <c r="F139" s="376"/>
      <c r="G139" s="376"/>
      <c r="I139" s="80" t="str">
        <f>' Të dhënat për suksesin'!$M$4</f>
        <v>Edukatë muzikore</v>
      </c>
      <c r="J139" s="150" t="str">
        <f>'Libri amë'!$M$195</f>
        <v>-</v>
      </c>
      <c r="K139" s="376"/>
      <c r="L139" s="376"/>
      <c r="M139" s="376"/>
      <c r="N139" s="376"/>
      <c r="O139" s="376"/>
    </row>
    <row r="140" spans="1:15" ht="18" customHeight="1" thickBot="1" x14ac:dyDescent="0.3">
      <c r="A140" s="80" t="str">
        <f>' Të dhënat për suksesin'!$N$4</f>
        <v>Edukatë figurative</v>
      </c>
      <c r="B140" s="150" t="str">
        <f>'Libri amë'!$C$196</f>
        <v>Shkëlq.(5)</v>
      </c>
      <c r="C140" s="376"/>
      <c r="D140" s="376"/>
      <c r="E140" s="376"/>
      <c r="F140" s="376"/>
      <c r="G140" s="376"/>
      <c r="I140" s="80" t="str">
        <f>' Të dhënat për suksesin'!$N$4</f>
        <v>Edukatë figurative</v>
      </c>
      <c r="J140" s="150" t="str">
        <f>'Libri amë'!$M$196</f>
        <v>-</v>
      </c>
      <c r="K140" s="376"/>
      <c r="L140" s="376"/>
      <c r="M140" s="376"/>
      <c r="N140" s="376"/>
      <c r="O140" s="376"/>
    </row>
    <row r="141" spans="1:15" ht="18" customHeight="1" thickBot="1" x14ac:dyDescent="0.3">
      <c r="A141" s="80" t="str">
        <f>' Të dhënat për suksesin'!$O$4</f>
        <v>Teknologji</v>
      </c>
      <c r="B141" s="150" t="str">
        <f>'Libri amë'!$C$197</f>
        <v>Sh.Mirë(4)</v>
      </c>
      <c r="C141" s="376"/>
      <c r="D141" s="376"/>
      <c r="E141" s="376"/>
      <c r="F141" s="376"/>
      <c r="G141" s="376"/>
      <c r="I141" s="80" t="str">
        <f>' Të dhënat për suksesin'!$O$4</f>
        <v>Teknologji</v>
      </c>
      <c r="J141" s="150" t="str">
        <f>'Libri amë'!$M$197</f>
        <v>-</v>
      </c>
      <c r="K141" s="376"/>
      <c r="L141" s="376"/>
      <c r="M141" s="376"/>
      <c r="N141" s="376"/>
      <c r="O141" s="376"/>
    </row>
    <row r="142" spans="1:15" ht="18" customHeight="1" thickBot="1" x14ac:dyDescent="0.3">
      <c r="A142" s="80" t="str">
        <f>' Të dhënat për suksesin'!$P$4</f>
        <v>Edukatë fizike</v>
      </c>
      <c r="B142" s="150" t="str">
        <f>'Libri amë'!$C$198</f>
        <v>Shkëlq.(5)</v>
      </c>
      <c r="C142" s="376"/>
      <c r="D142" s="376"/>
      <c r="E142" s="376"/>
      <c r="F142" s="376"/>
      <c r="G142" s="376"/>
      <c r="I142" s="80" t="str">
        <f>' Të dhënat për suksesin'!$P$4</f>
        <v>Edukatë fizike</v>
      </c>
      <c r="J142" s="150" t="str">
        <f>'Libri amë'!$M$198</f>
        <v>-</v>
      </c>
      <c r="K142" s="376"/>
      <c r="L142" s="376"/>
      <c r="M142" s="376"/>
      <c r="N142" s="376"/>
      <c r="O142" s="376"/>
    </row>
    <row r="143" spans="1:15" ht="18" customHeight="1" thickBot="1" x14ac:dyDescent="0.3">
      <c r="A143" s="80" t="str">
        <f>' Të dhënat për suksesin'!$Q$4</f>
        <v>Mz. Ekologjia dhe mjedisi</v>
      </c>
      <c r="B143" s="150" t="str">
        <f>'Libri amë'!$C$199</f>
        <v>-</v>
      </c>
      <c r="C143" s="376"/>
      <c r="D143" s="376"/>
      <c r="E143" s="376"/>
      <c r="F143" s="376"/>
      <c r="G143" s="376"/>
      <c r="I143" s="80" t="str">
        <f>' Të dhënat për suksesin'!$Q$4</f>
        <v>Mz. Ekologjia dhe mjedisi</v>
      </c>
      <c r="J143" s="150" t="str">
        <f>'Libri amë'!$M$199</f>
        <v>-</v>
      </c>
      <c r="K143" s="376"/>
      <c r="L143" s="376"/>
      <c r="M143" s="376"/>
      <c r="N143" s="376"/>
      <c r="O143" s="376"/>
    </row>
    <row r="144" spans="1:15" ht="18" customHeight="1" thickBot="1" x14ac:dyDescent="0.3">
      <c r="A144" s="80" t="str">
        <f>' Të dhënat për suksesin'!$R$4</f>
        <v>Mz. Anglisht</v>
      </c>
      <c r="B144" s="150" t="str">
        <f>'Libri amë'!$C$200</f>
        <v>-</v>
      </c>
      <c r="C144" s="376"/>
      <c r="D144" s="376"/>
      <c r="E144" s="376"/>
      <c r="F144" s="376"/>
      <c r="G144" s="376"/>
      <c r="I144" s="80" t="str">
        <f>' Të dhënat për suksesin'!$R$4</f>
        <v>Mz. Anglisht</v>
      </c>
      <c r="J144" s="150" t="str">
        <f>'Libri amë'!$M$200</f>
        <v>-</v>
      </c>
      <c r="K144" s="376"/>
      <c r="L144" s="376"/>
      <c r="M144" s="376"/>
      <c r="N144" s="376"/>
      <c r="O144" s="376"/>
    </row>
    <row r="145" spans="1:15" ht="18" customHeight="1" thickBot="1" x14ac:dyDescent="0.3">
      <c r="A145" s="80" t="str">
        <f>' Të dhënat për suksesin'!$S$4</f>
        <v>Nota mesatare</v>
      </c>
      <c r="B145" s="81">
        <f>'Të dhënat për Lib. amë'!$AO$9</f>
        <v>4.75</v>
      </c>
      <c r="C145" s="376"/>
      <c r="D145" s="376"/>
      <c r="E145" s="376"/>
      <c r="F145" s="376"/>
      <c r="G145" s="376"/>
      <c r="I145" s="80" t="s">
        <v>4</v>
      </c>
      <c r="J145" s="81">
        <f>'Të dhënat për Lib. amë'!$AO$32</f>
        <v>0</v>
      </c>
      <c r="K145" s="376"/>
      <c r="L145" s="376"/>
      <c r="M145" s="376"/>
      <c r="N145" s="376"/>
      <c r="O145" s="376"/>
    </row>
    <row r="146" spans="1:15" ht="18" customHeight="1" thickBot="1" x14ac:dyDescent="0.3">
      <c r="A146" s="80" t="s">
        <v>5</v>
      </c>
      <c r="B146" s="92" t="str">
        <f>'Të dhënat për Lib. amë'!$AT$9</f>
        <v>Shkëlqyeshëm(5)</v>
      </c>
      <c r="C146" s="376"/>
      <c r="D146" s="376"/>
      <c r="E146" s="376"/>
      <c r="F146" s="376"/>
      <c r="G146" s="376"/>
      <c r="I146" s="80" t="s">
        <v>5</v>
      </c>
      <c r="J146" s="92" t="str">
        <f>'Të dhënat për Lib. amë'!$AT$32</f>
        <v>I pa notuar</v>
      </c>
      <c r="K146" s="376"/>
      <c r="L146" s="376"/>
      <c r="M146" s="376"/>
      <c r="N146" s="376"/>
      <c r="O146" s="376"/>
    </row>
    <row r="147" spans="1:15" ht="18" customHeight="1" thickBot="1" x14ac:dyDescent="0.3">
      <c r="A147" s="80" t="s">
        <v>134</v>
      </c>
      <c r="B147" s="81">
        <f>'Të dhënat për Lib. amë'!$AQ$9</f>
        <v>0</v>
      </c>
      <c r="C147" s="376"/>
      <c r="D147" s="376"/>
      <c r="E147" s="376"/>
      <c r="F147" s="376"/>
      <c r="G147" s="376"/>
      <c r="I147" s="80" t="s">
        <v>134</v>
      </c>
      <c r="J147" s="81">
        <f>'Të dhënat për Lib. amë'!$AQ$32</f>
        <v>0</v>
      </c>
      <c r="K147" s="376"/>
      <c r="L147" s="376"/>
      <c r="M147" s="376"/>
      <c r="N147" s="376"/>
      <c r="O147" s="376"/>
    </row>
    <row r="148" spans="1:15" ht="18" customHeight="1" thickBot="1" x14ac:dyDescent="0.3">
      <c r="A148" s="80" t="s">
        <v>135</v>
      </c>
      <c r="B148" s="81">
        <f>'Të dhënat për Lib. amë'!$AR$9</f>
        <v>0</v>
      </c>
      <c r="C148" s="376"/>
      <c r="D148" s="376"/>
      <c r="E148" s="376"/>
      <c r="F148" s="376"/>
      <c r="G148" s="376"/>
      <c r="I148" s="80" t="s">
        <v>135</v>
      </c>
      <c r="J148" s="81">
        <f>'Të dhënat për Lib. amë'!$AR$32</f>
        <v>0</v>
      </c>
      <c r="K148" s="376"/>
      <c r="L148" s="376"/>
      <c r="M148" s="376"/>
      <c r="N148" s="376"/>
      <c r="O148" s="376"/>
    </row>
    <row r="149" spans="1:15" ht="18" customHeight="1" thickBot="1" x14ac:dyDescent="0.3">
      <c r="A149" s="80" t="s">
        <v>136</v>
      </c>
      <c r="B149" s="81">
        <f>'Të dhënat për Lib. amë'!$AS$9</f>
        <v>0</v>
      </c>
      <c r="C149" s="376"/>
      <c r="D149" s="376"/>
      <c r="E149" s="376"/>
      <c r="F149" s="376"/>
      <c r="G149" s="376"/>
      <c r="I149" s="80" t="s">
        <v>136</v>
      </c>
      <c r="J149" s="81">
        <f>'Të dhënat për Lib. amë'!$AS$32</f>
        <v>0</v>
      </c>
      <c r="K149" s="376"/>
      <c r="L149" s="376"/>
      <c r="M149" s="376"/>
      <c r="N149" s="376"/>
      <c r="O149" s="376"/>
    </row>
    <row r="150" spans="1:15" ht="18" customHeight="1" thickBot="1" x14ac:dyDescent="0.3">
      <c r="A150" s="80" t="s">
        <v>11</v>
      </c>
      <c r="B150" s="81">
        <f>SUM(B148:B149)</f>
        <v>0</v>
      </c>
      <c r="C150" s="376"/>
      <c r="D150" s="376"/>
      <c r="E150" s="376"/>
      <c r="F150" s="376"/>
      <c r="G150" s="376"/>
      <c r="I150" s="80" t="s">
        <v>11</v>
      </c>
      <c r="J150" s="81">
        <f>SUM(J148:J149)</f>
        <v>0</v>
      </c>
      <c r="K150" s="376"/>
      <c r="L150" s="376"/>
      <c r="M150" s="376"/>
      <c r="N150" s="376"/>
      <c r="O150" s="376"/>
    </row>
    <row r="151" spans="1:15" ht="18" customHeight="1" thickBot="1" x14ac:dyDescent="0.3">
      <c r="A151" s="80" t="s">
        <v>63</v>
      </c>
      <c r="B151" s="81" t="str">
        <f>'Libri amë'!$C$201</f>
        <v>Shembullore</v>
      </c>
      <c r="C151" s="376"/>
      <c r="D151" s="376"/>
      <c r="E151" s="376"/>
      <c r="F151" s="376"/>
      <c r="G151" s="376"/>
      <c r="I151" s="80" t="s">
        <v>63</v>
      </c>
      <c r="J151" s="81" t="str">
        <f>'Libri amë'!$M$201</f>
        <v>Shembullore</v>
      </c>
      <c r="K151" s="376"/>
      <c r="L151" s="376"/>
      <c r="M151" s="376"/>
      <c r="N151" s="376"/>
      <c r="O151" s="376"/>
    </row>
    <row r="152" spans="1:15" ht="18" customHeight="1" thickBot="1" x14ac:dyDescent="0.25">
      <c r="A152" s="411"/>
      <c r="B152" s="379"/>
      <c r="C152" s="379"/>
      <c r="D152" s="379"/>
      <c r="E152" s="379"/>
      <c r="F152" s="379"/>
      <c r="G152" s="412"/>
      <c r="I152" s="411"/>
      <c r="J152" s="379"/>
      <c r="K152" s="379"/>
      <c r="L152" s="379"/>
      <c r="M152" s="379"/>
      <c r="N152" s="379"/>
      <c r="O152" s="412"/>
    </row>
    <row r="153" spans="1:15" ht="18" customHeight="1" x14ac:dyDescent="0.25">
      <c r="A153" s="146" t="s">
        <v>137</v>
      </c>
      <c r="B153" s="147"/>
      <c r="C153" s="370" t="s">
        <v>138</v>
      </c>
      <c r="D153" s="371"/>
      <c r="E153" s="371"/>
      <c r="F153" s="371"/>
      <c r="G153" s="408"/>
      <c r="I153" s="146" t="s">
        <v>137</v>
      </c>
      <c r="J153" s="147"/>
      <c r="K153" s="370" t="s">
        <v>138</v>
      </c>
      <c r="L153" s="371"/>
      <c r="M153" s="371"/>
      <c r="N153" s="371"/>
      <c r="O153" s="408"/>
    </row>
    <row r="154" spans="1:15" ht="30" customHeight="1" thickBot="1" x14ac:dyDescent="0.25">
      <c r="A154" s="148"/>
      <c r="B154" s="149"/>
      <c r="C154" s="373"/>
      <c r="D154" s="374"/>
      <c r="E154" s="374"/>
      <c r="F154" s="374"/>
      <c r="G154" s="388"/>
      <c r="I154" s="148"/>
      <c r="J154" s="149"/>
      <c r="K154" s="373"/>
      <c r="L154" s="374"/>
      <c r="M154" s="374"/>
      <c r="N154" s="374"/>
      <c r="O154" s="388"/>
    </row>
    <row r="155" spans="1:15" ht="15" customHeight="1" thickBot="1" x14ac:dyDescent="0.25">
      <c r="A155" s="411"/>
      <c r="B155" s="374"/>
      <c r="C155" s="379"/>
      <c r="D155" s="379"/>
      <c r="E155" s="379"/>
      <c r="F155" s="379"/>
      <c r="G155" s="412"/>
      <c r="I155" s="373"/>
      <c r="J155" s="374"/>
      <c r="K155" s="379"/>
      <c r="L155" s="379"/>
      <c r="M155" s="379"/>
      <c r="N155" s="379"/>
      <c r="O155" s="412"/>
    </row>
    <row r="156" spans="1:15" ht="30" customHeight="1" x14ac:dyDescent="0.2">
      <c r="A156" s="422" t="s">
        <v>129</v>
      </c>
      <c r="B156" s="423"/>
      <c r="C156" s="423"/>
      <c r="D156" s="423"/>
      <c r="E156" s="423"/>
      <c r="F156" s="423"/>
      <c r="G156" s="424"/>
      <c r="I156" s="422" t="s">
        <v>129</v>
      </c>
      <c r="J156" s="423"/>
      <c r="K156" s="423"/>
      <c r="L156" s="423"/>
      <c r="M156" s="423"/>
      <c r="N156" s="423"/>
      <c r="O156" s="424"/>
    </row>
    <row r="157" spans="1:15" ht="30" customHeight="1" thickBot="1" x14ac:dyDescent="0.3">
      <c r="A157" s="144" t="s">
        <v>130</v>
      </c>
      <c r="B157" s="394"/>
      <c r="C157" s="395"/>
      <c r="D157" s="395"/>
      <c r="E157" s="395"/>
      <c r="F157" s="395"/>
      <c r="G157" s="395"/>
      <c r="I157" s="144" t="s">
        <v>130</v>
      </c>
      <c r="J157" s="394"/>
      <c r="K157" s="395"/>
      <c r="L157" s="395"/>
      <c r="M157" s="395"/>
      <c r="N157" s="395"/>
      <c r="O157" s="395"/>
    </row>
    <row r="158" spans="1:15" ht="30" customHeight="1" thickBot="1" x14ac:dyDescent="0.25">
      <c r="A158" s="179" t="s">
        <v>131</v>
      </c>
      <c r="B158" s="397" t="str">
        <f>' Të dhënat për suksesin'!$B$10</f>
        <v>Arta Sylaj</v>
      </c>
      <c r="C158" s="397"/>
      <c r="D158" s="397"/>
      <c r="E158" s="397"/>
      <c r="F158" s="397"/>
      <c r="G158" s="409"/>
      <c r="I158" s="145" t="s">
        <v>131</v>
      </c>
      <c r="J158" s="405">
        <f>' Të dhënat për suksesin'!$B$33</f>
        <v>0</v>
      </c>
      <c r="K158" s="405"/>
      <c r="L158" s="405"/>
      <c r="M158" s="405"/>
      <c r="N158" s="405"/>
      <c r="O158" s="410"/>
    </row>
    <row r="159" spans="1:15" ht="18" customHeight="1" thickBot="1" x14ac:dyDescent="0.3">
      <c r="A159" s="416" t="str">
        <f>' Të dhënat për suksesin'!$D$1</f>
        <v>Suksesi i nx. në kl VI -2  në gjysëmvjetorin e II-rë,vitit shkollor 2014/2015</v>
      </c>
      <c r="B159" s="382"/>
      <c r="C159" s="382"/>
      <c r="D159" s="382"/>
      <c r="E159" s="382"/>
      <c r="F159" s="382"/>
      <c r="G159" s="417"/>
      <c r="I159" s="418" t="str">
        <f>' Të dhënat për suksesin'!$D$1</f>
        <v>Suksesi i nx. në kl VI -2  në gjysëmvjetorin e II-rë,vitit shkollor 2014/2015</v>
      </c>
      <c r="J159" s="414"/>
      <c r="K159" s="414"/>
      <c r="L159" s="414"/>
      <c r="M159" s="414"/>
      <c r="N159" s="414"/>
      <c r="O159" s="419"/>
    </row>
    <row r="160" spans="1:15" ht="18" customHeight="1" thickBot="1" x14ac:dyDescent="0.3">
      <c r="A160" s="420" t="s">
        <v>132</v>
      </c>
      <c r="B160" s="385"/>
      <c r="C160" s="399" t="s">
        <v>133</v>
      </c>
      <c r="D160" s="399"/>
      <c r="E160" s="399"/>
      <c r="F160" s="399"/>
      <c r="G160" s="399"/>
      <c r="I160" s="421" t="s">
        <v>132</v>
      </c>
      <c r="J160" s="391"/>
      <c r="K160" s="392" t="s">
        <v>133</v>
      </c>
      <c r="L160" s="392"/>
      <c r="M160" s="392"/>
      <c r="N160" s="392"/>
      <c r="O160" s="392"/>
    </row>
    <row r="161" spans="1:15" ht="18" customHeight="1" thickBot="1" x14ac:dyDescent="0.3">
      <c r="A161" s="80" t="str">
        <f>' Të dhënat për suksesin'!$D$4</f>
        <v>Gjuhë shqipe</v>
      </c>
      <c r="B161" s="150" t="str">
        <f>'Libri amë'!$C$228</f>
        <v>Mjaft.(2)</v>
      </c>
      <c r="C161" s="376"/>
      <c r="D161" s="376"/>
      <c r="E161" s="376"/>
      <c r="F161" s="376"/>
      <c r="G161" s="376"/>
      <c r="I161" s="80" t="str">
        <f>' Të dhënat për suksesin'!$D$4</f>
        <v>Gjuhë shqipe</v>
      </c>
      <c r="J161" s="150" t="str">
        <f>'Libri amë'!$M$228</f>
        <v>-</v>
      </c>
      <c r="K161" s="376"/>
      <c r="L161" s="376"/>
      <c r="M161" s="376"/>
      <c r="N161" s="376"/>
      <c r="O161" s="376"/>
    </row>
    <row r="162" spans="1:15" ht="18" customHeight="1" thickBot="1" x14ac:dyDescent="0.3">
      <c r="A162" s="80" t="str">
        <f>' Të dhënat për suksesin'!$E$4</f>
        <v>Gjuhë angleze</v>
      </c>
      <c r="B162" s="150" t="str">
        <f>'Libri amë'!$C$229</f>
        <v>Mjaft.(2)</v>
      </c>
      <c r="C162" s="376"/>
      <c r="D162" s="376"/>
      <c r="E162" s="376"/>
      <c r="F162" s="376"/>
      <c r="G162" s="376"/>
      <c r="I162" s="80" t="str">
        <f>' Të dhënat për suksesin'!$E$4</f>
        <v>Gjuhë angleze</v>
      </c>
      <c r="J162" s="150" t="str">
        <f>'Libri amë'!$M$229</f>
        <v>-</v>
      </c>
      <c r="K162" s="376"/>
      <c r="L162" s="376"/>
      <c r="M162" s="376"/>
      <c r="N162" s="376"/>
      <c r="O162" s="376"/>
    </row>
    <row r="163" spans="1:15" ht="18" customHeight="1" thickBot="1" x14ac:dyDescent="0.3">
      <c r="A163" s="80" t="str">
        <f>' Të dhënat për suksesin'!$F$4</f>
        <v>Matematikë</v>
      </c>
      <c r="B163" s="150" t="str">
        <f>'Libri amë'!$C$230</f>
        <v>Mjaft.(2)</v>
      </c>
      <c r="C163" s="376"/>
      <c r="D163" s="376"/>
      <c r="E163" s="376"/>
      <c r="F163" s="376"/>
      <c r="G163" s="376"/>
      <c r="I163" s="80" t="str">
        <f>' Të dhënat për suksesin'!$F$4</f>
        <v>Matematikë</v>
      </c>
      <c r="J163" s="150" t="str">
        <f>'Libri amë'!$M$230</f>
        <v>-</v>
      </c>
      <c r="K163" s="376"/>
      <c r="L163" s="376"/>
      <c r="M163" s="376"/>
      <c r="N163" s="376"/>
      <c r="O163" s="376"/>
    </row>
    <row r="164" spans="1:15" ht="18" customHeight="1" thickBot="1" x14ac:dyDescent="0.3">
      <c r="A164" s="80" t="str">
        <f>' Të dhënat për suksesin'!$G$4</f>
        <v>Biologji</v>
      </c>
      <c r="B164" s="150" t="str">
        <f>'Libri amë'!$C$231</f>
        <v>Mjaft.(2)</v>
      </c>
      <c r="C164" s="376"/>
      <c r="D164" s="376"/>
      <c r="E164" s="376"/>
      <c r="F164" s="376"/>
      <c r="G164" s="376"/>
      <c r="I164" s="80" t="str">
        <f>' Të dhënat për suksesin'!$G$4</f>
        <v>Biologji</v>
      </c>
      <c r="J164" s="150" t="str">
        <f>'Libri amë'!$M$231</f>
        <v>-</v>
      </c>
      <c r="K164" s="376"/>
      <c r="L164" s="376"/>
      <c r="M164" s="376"/>
      <c r="N164" s="376"/>
      <c r="O164" s="376"/>
    </row>
    <row r="165" spans="1:15" ht="18" customHeight="1" thickBot="1" x14ac:dyDescent="0.3">
      <c r="A165" s="80" t="str">
        <f>' Të dhënat për suksesin'!$H$4</f>
        <v>Fizikë</v>
      </c>
      <c r="B165" s="150" t="str">
        <f>'Libri amë'!$C$232</f>
        <v>Mjaft.(2)</v>
      </c>
      <c r="C165" s="376"/>
      <c r="D165" s="376"/>
      <c r="E165" s="376"/>
      <c r="F165" s="376"/>
      <c r="G165" s="376"/>
      <c r="I165" s="80" t="str">
        <f>' Të dhënat për suksesin'!$H$4</f>
        <v>Fizikë</v>
      </c>
      <c r="J165" s="150" t="str">
        <f>'Libri amë'!$M$232</f>
        <v>-</v>
      </c>
      <c r="K165" s="376"/>
      <c r="L165" s="376"/>
      <c r="M165" s="376"/>
      <c r="N165" s="376"/>
      <c r="O165" s="376"/>
    </row>
    <row r="166" spans="1:15" ht="18" customHeight="1" thickBot="1" x14ac:dyDescent="0.3">
      <c r="A166" s="80" t="str">
        <f>' Të dhënat për suksesin'!$I$4</f>
        <v>Kimi</v>
      </c>
      <c r="B166" s="150" t="str">
        <f>'Libri amë'!$C$233</f>
        <v>-</v>
      </c>
      <c r="C166" s="376"/>
      <c r="D166" s="376"/>
      <c r="E166" s="376"/>
      <c r="F166" s="376"/>
      <c r="G166" s="376"/>
      <c r="I166" s="80" t="str">
        <f>' Të dhënat për suksesin'!$I$4</f>
        <v>Kimi</v>
      </c>
      <c r="J166" s="150" t="str">
        <f>'Libri amë'!$M$233</f>
        <v>-</v>
      </c>
      <c r="K166" s="376"/>
      <c r="L166" s="376"/>
      <c r="M166" s="376"/>
      <c r="N166" s="376"/>
      <c r="O166" s="376"/>
    </row>
    <row r="167" spans="1:15" ht="18" customHeight="1" thickBot="1" x14ac:dyDescent="0.3">
      <c r="A167" s="80" t="str">
        <f>' Të dhënat për suksesin'!$J$4</f>
        <v>Histori</v>
      </c>
      <c r="B167" s="150" t="str">
        <f>'Libri amë'!$C$234</f>
        <v>Mjaft.(2)</v>
      </c>
      <c r="C167" s="376"/>
      <c r="D167" s="376"/>
      <c r="E167" s="376"/>
      <c r="F167" s="376"/>
      <c r="G167" s="376"/>
      <c r="I167" s="80" t="str">
        <f>' Të dhënat për suksesin'!$J$4</f>
        <v>Histori</v>
      </c>
      <c r="J167" s="150" t="str">
        <f>'Libri amë'!$M$234</f>
        <v>-</v>
      </c>
      <c r="K167" s="376"/>
      <c r="L167" s="376"/>
      <c r="M167" s="376"/>
      <c r="N167" s="376"/>
      <c r="O167" s="376"/>
    </row>
    <row r="168" spans="1:15" ht="18" customHeight="1" thickBot="1" x14ac:dyDescent="0.3">
      <c r="A168" s="80" t="str">
        <f>' Të dhënat për suksesin'!$K$4</f>
        <v>Gjeografi</v>
      </c>
      <c r="B168" s="150" t="str">
        <f>'Libri amë'!$C$235</f>
        <v>Pamjaft.(1)</v>
      </c>
      <c r="C168" s="376"/>
      <c r="D168" s="376"/>
      <c r="E168" s="376"/>
      <c r="F168" s="376"/>
      <c r="G168" s="376"/>
      <c r="I168" s="80" t="str">
        <f>' Të dhënat për suksesin'!$K$4</f>
        <v>Gjeografi</v>
      </c>
      <c r="J168" s="150" t="str">
        <f>'Libri amë'!$M$235</f>
        <v>-</v>
      </c>
      <c r="K168" s="376"/>
      <c r="L168" s="376"/>
      <c r="M168" s="376"/>
      <c r="N168" s="376"/>
      <c r="O168" s="376"/>
    </row>
    <row r="169" spans="1:15" ht="18" customHeight="1" thickBot="1" x14ac:dyDescent="0.3">
      <c r="A169" s="80" t="str">
        <f>' Të dhënat për suksesin'!$L$4</f>
        <v>Edukatë qytetare</v>
      </c>
      <c r="B169" s="150" t="str">
        <f>'Libri amë'!$C$236</f>
        <v>Mjaft.(2)</v>
      </c>
      <c r="C169" s="376"/>
      <c r="D169" s="376"/>
      <c r="E169" s="376"/>
      <c r="F169" s="376"/>
      <c r="G169" s="376"/>
      <c r="I169" s="80" t="str">
        <f>' Të dhënat për suksesin'!$L$4</f>
        <v>Edukatë qytetare</v>
      </c>
      <c r="J169" s="150" t="str">
        <f>'Libri amë'!$M$236</f>
        <v>-</v>
      </c>
      <c r="K169" s="376"/>
      <c r="L169" s="376"/>
      <c r="M169" s="376"/>
      <c r="N169" s="376"/>
      <c r="O169" s="376"/>
    </row>
    <row r="170" spans="1:15" ht="18" customHeight="1" thickBot="1" x14ac:dyDescent="0.3">
      <c r="A170" s="80" t="str">
        <f>' Të dhënat për suksesin'!$M$4</f>
        <v>Edukatë muzikore</v>
      </c>
      <c r="B170" s="150" t="str">
        <f>'Libri amë'!$C$237</f>
        <v>Sh.Mirë(4)</v>
      </c>
      <c r="C170" s="376"/>
      <c r="D170" s="376"/>
      <c r="E170" s="376"/>
      <c r="F170" s="376"/>
      <c r="G170" s="376"/>
      <c r="I170" s="80" t="str">
        <f>' Të dhënat për suksesin'!$M$4</f>
        <v>Edukatë muzikore</v>
      </c>
      <c r="J170" s="150" t="str">
        <f>'Libri amë'!$M$237</f>
        <v>-</v>
      </c>
      <c r="K170" s="376"/>
      <c r="L170" s="376"/>
      <c r="M170" s="376"/>
      <c r="N170" s="376"/>
      <c r="O170" s="376"/>
    </row>
    <row r="171" spans="1:15" ht="18" customHeight="1" thickBot="1" x14ac:dyDescent="0.3">
      <c r="A171" s="80" t="str">
        <f>' Të dhënat për suksesin'!$N$4</f>
        <v>Edukatë figurative</v>
      </c>
      <c r="B171" s="150" t="str">
        <f>'Libri amë'!$C$238</f>
        <v>Mirë(3)</v>
      </c>
      <c r="C171" s="376"/>
      <c r="D171" s="376"/>
      <c r="E171" s="376"/>
      <c r="F171" s="376"/>
      <c r="G171" s="376"/>
      <c r="I171" s="80" t="str">
        <f>' Të dhënat për suksesin'!$N$4</f>
        <v>Edukatë figurative</v>
      </c>
      <c r="J171" s="150" t="str">
        <f>'Libri amë'!$M$238</f>
        <v>-</v>
      </c>
      <c r="K171" s="376"/>
      <c r="L171" s="376"/>
      <c r="M171" s="376"/>
      <c r="N171" s="376"/>
      <c r="O171" s="376"/>
    </row>
    <row r="172" spans="1:15" ht="18" customHeight="1" thickBot="1" x14ac:dyDescent="0.3">
      <c r="A172" s="80" t="str">
        <f>' Të dhënat për suksesin'!$O$4</f>
        <v>Teknologji</v>
      </c>
      <c r="B172" s="150" t="str">
        <f>'Libri amë'!$C$239</f>
        <v>Mjaft.(2)</v>
      </c>
      <c r="C172" s="376"/>
      <c r="D172" s="376"/>
      <c r="E172" s="376"/>
      <c r="F172" s="376"/>
      <c r="G172" s="376"/>
      <c r="I172" s="80" t="str">
        <f>' Të dhënat për suksesin'!$O$4</f>
        <v>Teknologji</v>
      </c>
      <c r="J172" s="150" t="str">
        <f>'Libri amë'!$M$239</f>
        <v>-</v>
      </c>
      <c r="K172" s="376"/>
      <c r="L172" s="376"/>
      <c r="M172" s="376"/>
      <c r="N172" s="376"/>
      <c r="O172" s="376"/>
    </row>
    <row r="173" spans="1:15" ht="18" customHeight="1" thickBot="1" x14ac:dyDescent="0.3">
      <c r="A173" s="80" t="str">
        <f>' Të dhënat për suksesin'!$P$4</f>
        <v>Edukatë fizike</v>
      </c>
      <c r="B173" s="150" t="str">
        <f>'Libri amë'!$C$240</f>
        <v>Sh.Mirë(4)</v>
      </c>
      <c r="C173" s="376"/>
      <c r="D173" s="376"/>
      <c r="E173" s="376"/>
      <c r="F173" s="376"/>
      <c r="G173" s="376"/>
      <c r="I173" s="80" t="str">
        <f>' Të dhënat për suksesin'!$P$4</f>
        <v>Edukatë fizike</v>
      </c>
      <c r="J173" s="150" t="str">
        <f>'Libri amë'!$M$240</f>
        <v>-</v>
      </c>
      <c r="K173" s="376"/>
      <c r="L173" s="376"/>
      <c r="M173" s="376"/>
      <c r="N173" s="376"/>
      <c r="O173" s="376"/>
    </row>
    <row r="174" spans="1:15" ht="18" customHeight="1" thickBot="1" x14ac:dyDescent="0.3">
      <c r="A174" s="80" t="str">
        <f>' Të dhënat për suksesin'!$Q$4</f>
        <v>Mz. Ekologjia dhe mjedisi</v>
      </c>
      <c r="B174" s="150" t="str">
        <f>'Libri amë'!$C$241</f>
        <v>-</v>
      </c>
      <c r="C174" s="376"/>
      <c r="D174" s="376"/>
      <c r="E174" s="376"/>
      <c r="F174" s="376"/>
      <c r="G174" s="376"/>
      <c r="I174" s="80" t="str">
        <f>' Të dhënat për suksesin'!$Q$4</f>
        <v>Mz. Ekologjia dhe mjedisi</v>
      </c>
      <c r="J174" s="150" t="str">
        <f>'Libri amë'!$M$241</f>
        <v>-</v>
      </c>
      <c r="K174" s="376"/>
      <c r="L174" s="376"/>
      <c r="M174" s="376"/>
      <c r="N174" s="376"/>
      <c r="O174" s="376"/>
    </row>
    <row r="175" spans="1:15" ht="18" customHeight="1" thickBot="1" x14ac:dyDescent="0.3">
      <c r="A175" s="80" t="str">
        <f>' Të dhënat për suksesin'!$R$4</f>
        <v>Mz. Anglisht</v>
      </c>
      <c r="B175" s="150" t="str">
        <f>'Libri amë'!$C$242</f>
        <v>-</v>
      </c>
      <c r="C175" s="376"/>
      <c r="D175" s="376"/>
      <c r="E175" s="376"/>
      <c r="F175" s="376"/>
      <c r="G175" s="376"/>
      <c r="I175" s="80" t="str">
        <f>' Të dhënat për suksesin'!$R$4</f>
        <v>Mz. Anglisht</v>
      </c>
      <c r="J175" s="150" t="str">
        <f>'Libri amë'!$M$242</f>
        <v>-</v>
      </c>
      <c r="K175" s="376"/>
      <c r="L175" s="376"/>
      <c r="M175" s="376"/>
      <c r="N175" s="376"/>
      <c r="O175" s="376"/>
    </row>
    <row r="176" spans="1:15" ht="18" customHeight="1" thickBot="1" x14ac:dyDescent="0.3">
      <c r="A176" s="80" t="str">
        <f>' Të dhënat për suksesin'!$S$4</f>
        <v>Nota mesatare</v>
      </c>
      <c r="B176" s="81">
        <f>'Libri amë'!$C$244</f>
        <v>1</v>
      </c>
      <c r="C176" s="376"/>
      <c r="D176" s="376"/>
      <c r="E176" s="376"/>
      <c r="F176" s="376"/>
      <c r="G176" s="376"/>
      <c r="I176" s="80" t="s">
        <v>4</v>
      </c>
      <c r="J176" s="81">
        <f>'Të dhënat për Lib. amë'!$AO$33</f>
        <v>0</v>
      </c>
      <c r="K176" s="376"/>
      <c r="L176" s="376"/>
      <c r="M176" s="376"/>
      <c r="N176" s="376"/>
      <c r="O176" s="376"/>
    </row>
    <row r="177" spans="1:15" ht="18" customHeight="1" thickBot="1" x14ac:dyDescent="0.3">
      <c r="A177" s="80" t="s">
        <v>5</v>
      </c>
      <c r="B177" s="92" t="str">
        <f>'Të dhënat për Lib. amë'!$AT$10</f>
        <v>Pamjaftueshëm (1)</v>
      </c>
      <c r="C177" s="376"/>
      <c r="D177" s="376"/>
      <c r="E177" s="376"/>
      <c r="F177" s="376"/>
      <c r="G177" s="376"/>
      <c r="I177" s="80" t="s">
        <v>5</v>
      </c>
      <c r="J177" s="92" t="str">
        <f>'Të dhënat për Lib. amë'!$AT$33</f>
        <v>I pa notuar</v>
      </c>
      <c r="K177" s="376"/>
      <c r="L177" s="376"/>
      <c r="M177" s="376"/>
      <c r="N177" s="376"/>
      <c r="O177" s="376"/>
    </row>
    <row r="178" spans="1:15" ht="18" customHeight="1" thickBot="1" x14ac:dyDescent="0.3">
      <c r="A178" s="80" t="s">
        <v>134</v>
      </c>
      <c r="B178" s="81">
        <f>'Të dhënat për Lib. amë'!$AQ$10</f>
        <v>1</v>
      </c>
      <c r="C178" s="376"/>
      <c r="D178" s="376"/>
      <c r="E178" s="376"/>
      <c r="F178" s="376"/>
      <c r="G178" s="376"/>
      <c r="I178" s="80" t="s">
        <v>134</v>
      </c>
      <c r="J178" s="81">
        <f>'Të dhënat për Lib. amë'!$AQ$33</f>
        <v>0</v>
      </c>
      <c r="K178" s="376"/>
      <c r="L178" s="376"/>
      <c r="M178" s="376"/>
      <c r="N178" s="376"/>
      <c r="O178" s="376"/>
    </row>
    <row r="179" spans="1:15" ht="18" customHeight="1" thickBot="1" x14ac:dyDescent="0.3">
      <c r="A179" s="80" t="s">
        <v>135</v>
      </c>
      <c r="B179" s="81">
        <f>'Të dhënat për Lib. amë'!$AR$10</f>
        <v>13</v>
      </c>
      <c r="C179" s="376"/>
      <c r="D179" s="376"/>
      <c r="E179" s="376"/>
      <c r="F179" s="376"/>
      <c r="G179" s="376"/>
      <c r="I179" s="80" t="s">
        <v>135</v>
      </c>
      <c r="J179" s="81">
        <f>'Të dhënat për Lib. amë'!$AR$33</f>
        <v>0</v>
      </c>
      <c r="K179" s="376"/>
      <c r="L179" s="376"/>
      <c r="M179" s="376"/>
      <c r="N179" s="376"/>
      <c r="O179" s="376"/>
    </row>
    <row r="180" spans="1:15" ht="18" customHeight="1" thickBot="1" x14ac:dyDescent="0.3">
      <c r="A180" s="80" t="s">
        <v>136</v>
      </c>
      <c r="B180" s="81">
        <f>'Të dhënat për Lib. amë'!$AS$10</f>
        <v>0</v>
      </c>
      <c r="C180" s="376"/>
      <c r="D180" s="376"/>
      <c r="E180" s="376"/>
      <c r="F180" s="376"/>
      <c r="G180" s="376"/>
      <c r="I180" s="80" t="s">
        <v>136</v>
      </c>
      <c r="J180" s="81">
        <f>'Të dhënat për Lib. amë'!$AS$33</f>
        <v>0</v>
      </c>
      <c r="K180" s="376"/>
      <c r="L180" s="376"/>
      <c r="M180" s="376"/>
      <c r="N180" s="376"/>
      <c r="O180" s="376"/>
    </row>
    <row r="181" spans="1:15" ht="18" customHeight="1" thickBot="1" x14ac:dyDescent="0.3">
      <c r="A181" s="80" t="s">
        <v>11</v>
      </c>
      <c r="B181" s="81">
        <f>SUM(B179:B180)</f>
        <v>13</v>
      </c>
      <c r="C181" s="376"/>
      <c r="D181" s="376"/>
      <c r="E181" s="376"/>
      <c r="F181" s="376"/>
      <c r="G181" s="376"/>
      <c r="I181" s="80" t="s">
        <v>11</v>
      </c>
      <c r="J181" s="81">
        <f>SUM(J179:J180)</f>
        <v>0</v>
      </c>
      <c r="K181" s="376"/>
      <c r="L181" s="376"/>
      <c r="M181" s="376"/>
      <c r="N181" s="376"/>
      <c r="O181" s="376"/>
    </row>
    <row r="182" spans="1:15" ht="18" customHeight="1" thickBot="1" x14ac:dyDescent="0.3">
      <c r="A182" s="80" t="s">
        <v>63</v>
      </c>
      <c r="B182" s="81" t="str">
        <f>'Libri amë'!$C$243</f>
        <v>Shembullore</v>
      </c>
      <c r="C182" s="376"/>
      <c r="D182" s="376"/>
      <c r="E182" s="376"/>
      <c r="F182" s="376"/>
      <c r="G182" s="376"/>
      <c r="I182" s="80" t="s">
        <v>63</v>
      </c>
      <c r="J182" s="81" t="str">
        <f>'Libri amë'!$M$243</f>
        <v>Shembullore</v>
      </c>
      <c r="K182" s="376"/>
      <c r="L182" s="376"/>
      <c r="M182" s="376"/>
      <c r="N182" s="376"/>
      <c r="O182" s="376"/>
    </row>
    <row r="183" spans="1:15" ht="18" customHeight="1" thickBot="1" x14ac:dyDescent="0.25">
      <c r="A183" s="411"/>
      <c r="B183" s="379"/>
      <c r="C183" s="379"/>
      <c r="D183" s="379"/>
      <c r="E183" s="379"/>
      <c r="F183" s="379"/>
      <c r="G183" s="412"/>
      <c r="I183" s="411"/>
      <c r="J183" s="379"/>
      <c r="K183" s="379"/>
      <c r="L183" s="379"/>
      <c r="M183" s="379"/>
      <c r="N183" s="379"/>
      <c r="O183" s="412"/>
    </row>
    <row r="184" spans="1:15" ht="18" customHeight="1" x14ac:dyDescent="0.25">
      <c r="A184" s="146" t="s">
        <v>137</v>
      </c>
      <c r="B184" s="147"/>
      <c r="C184" s="370" t="s">
        <v>138</v>
      </c>
      <c r="D184" s="371"/>
      <c r="E184" s="371"/>
      <c r="F184" s="371"/>
      <c r="G184" s="408"/>
      <c r="I184" s="146" t="s">
        <v>137</v>
      </c>
      <c r="J184" s="147"/>
      <c r="K184" s="370" t="s">
        <v>138</v>
      </c>
      <c r="L184" s="371"/>
      <c r="M184" s="371"/>
      <c r="N184" s="371"/>
      <c r="O184" s="408"/>
    </row>
    <row r="185" spans="1:15" ht="30" customHeight="1" thickBot="1" x14ac:dyDescent="0.25">
      <c r="A185" s="148"/>
      <c r="B185" s="149"/>
      <c r="C185" s="373"/>
      <c r="D185" s="374"/>
      <c r="E185" s="374"/>
      <c r="F185" s="374"/>
      <c r="G185" s="388"/>
      <c r="I185" s="148"/>
      <c r="J185" s="149"/>
      <c r="K185" s="373"/>
      <c r="L185" s="374"/>
      <c r="M185" s="374"/>
      <c r="N185" s="374"/>
      <c r="O185" s="388"/>
    </row>
    <row r="186" spans="1:15" ht="15" customHeight="1" thickBot="1" x14ac:dyDescent="0.25">
      <c r="A186" s="411"/>
      <c r="B186" s="374"/>
      <c r="C186" s="379"/>
      <c r="D186" s="379"/>
      <c r="E186" s="379"/>
      <c r="F186" s="379"/>
      <c r="G186" s="412"/>
      <c r="I186" s="373"/>
      <c r="J186" s="374"/>
      <c r="K186" s="379"/>
      <c r="L186" s="379"/>
      <c r="M186" s="379"/>
      <c r="N186" s="379"/>
      <c r="O186" s="412"/>
    </row>
    <row r="187" spans="1:15" ht="30" customHeight="1" x14ac:dyDescent="0.2">
      <c r="A187" s="422" t="s">
        <v>129</v>
      </c>
      <c r="B187" s="423"/>
      <c r="C187" s="423"/>
      <c r="D187" s="423"/>
      <c r="E187" s="423"/>
      <c r="F187" s="423"/>
      <c r="G187" s="424"/>
      <c r="I187" s="422" t="s">
        <v>129</v>
      </c>
      <c r="J187" s="423"/>
      <c r="K187" s="423"/>
      <c r="L187" s="423"/>
      <c r="M187" s="423"/>
      <c r="N187" s="423"/>
      <c r="O187" s="424"/>
    </row>
    <row r="188" spans="1:15" ht="30" customHeight="1" thickBot="1" x14ac:dyDescent="0.3">
      <c r="A188" s="144" t="s">
        <v>130</v>
      </c>
      <c r="B188" s="394"/>
      <c r="C188" s="395"/>
      <c r="D188" s="395"/>
      <c r="E188" s="395"/>
      <c r="F188" s="395"/>
      <c r="G188" s="395"/>
      <c r="I188" s="144" t="s">
        <v>130</v>
      </c>
      <c r="J188" s="394"/>
      <c r="K188" s="395"/>
      <c r="L188" s="395"/>
      <c r="M188" s="395"/>
      <c r="N188" s="395"/>
      <c r="O188" s="395"/>
    </row>
    <row r="189" spans="1:15" ht="30" customHeight="1" thickBot="1" x14ac:dyDescent="0.25">
      <c r="A189" s="179" t="s">
        <v>131</v>
      </c>
      <c r="B189" s="397" t="str">
        <f>' Të dhënat për suksesin'!$B$11</f>
        <v>Agnesa Kokollari</v>
      </c>
      <c r="C189" s="397"/>
      <c r="D189" s="397"/>
      <c r="E189" s="397"/>
      <c r="F189" s="397"/>
      <c r="G189" s="409"/>
      <c r="I189" s="145" t="s">
        <v>131</v>
      </c>
      <c r="J189" s="405">
        <f>' Të dhënat për suksesin'!$B$34</f>
        <v>0</v>
      </c>
      <c r="K189" s="405"/>
      <c r="L189" s="405"/>
      <c r="M189" s="405"/>
      <c r="N189" s="405"/>
      <c r="O189" s="410"/>
    </row>
    <row r="190" spans="1:15" ht="18" customHeight="1" thickBot="1" x14ac:dyDescent="0.3">
      <c r="A190" s="416" t="str">
        <f>' Të dhënat për suksesin'!$D$1</f>
        <v>Suksesi i nx. në kl VI -2  në gjysëmvjetorin e II-rë,vitit shkollor 2014/2015</v>
      </c>
      <c r="B190" s="382"/>
      <c r="C190" s="382"/>
      <c r="D190" s="382"/>
      <c r="E190" s="382"/>
      <c r="F190" s="382"/>
      <c r="G190" s="417"/>
      <c r="I190" s="418" t="str">
        <f>' Të dhënat për suksesin'!$D$1</f>
        <v>Suksesi i nx. në kl VI -2  në gjysëmvjetorin e II-rë,vitit shkollor 2014/2015</v>
      </c>
      <c r="J190" s="414"/>
      <c r="K190" s="414"/>
      <c r="L190" s="414"/>
      <c r="M190" s="414"/>
      <c r="N190" s="414"/>
      <c r="O190" s="419"/>
    </row>
    <row r="191" spans="1:15" ht="18" customHeight="1" thickBot="1" x14ac:dyDescent="0.3">
      <c r="A191" s="420" t="s">
        <v>132</v>
      </c>
      <c r="B191" s="385"/>
      <c r="C191" s="399" t="s">
        <v>133</v>
      </c>
      <c r="D191" s="399"/>
      <c r="E191" s="399"/>
      <c r="F191" s="399"/>
      <c r="G191" s="399"/>
      <c r="I191" s="421" t="s">
        <v>132</v>
      </c>
      <c r="J191" s="391"/>
      <c r="K191" s="392" t="s">
        <v>133</v>
      </c>
      <c r="L191" s="392"/>
      <c r="M191" s="392"/>
      <c r="N191" s="392"/>
      <c r="O191" s="392"/>
    </row>
    <row r="192" spans="1:15" ht="18" customHeight="1" thickBot="1" x14ac:dyDescent="0.3">
      <c r="A192" s="80" t="str">
        <f>' Të dhënat për suksesin'!$D$4</f>
        <v>Gjuhë shqipe</v>
      </c>
      <c r="B192" s="150" t="str">
        <f>'Libri amë'!$C$270</f>
        <v>Sh.Mirë(4)</v>
      </c>
      <c r="C192" s="376"/>
      <c r="D192" s="376"/>
      <c r="E192" s="376"/>
      <c r="F192" s="376"/>
      <c r="G192" s="376"/>
      <c r="I192" s="80" t="str">
        <f>' Të dhënat për suksesin'!$D$4</f>
        <v>Gjuhë shqipe</v>
      </c>
      <c r="J192" s="150" t="str">
        <f>'Libri amë'!$M$270</f>
        <v>-</v>
      </c>
      <c r="K192" s="376"/>
      <c r="L192" s="376"/>
      <c r="M192" s="376"/>
      <c r="N192" s="376"/>
      <c r="O192" s="376"/>
    </row>
    <row r="193" spans="1:15" ht="18" customHeight="1" thickBot="1" x14ac:dyDescent="0.3">
      <c r="A193" s="80" t="str">
        <f>' Të dhënat për suksesin'!$E$4</f>
        <v>Gjuhë angleze</v>
      </c>
      <c r="B193" s="150" t="str">
        <f>'Libri amë'!$C$271</f>
        <v>Mirë(3)</v>
      </c>
      <c r="C193" s="376"/>
      <c r="D193" s="376"/>
      <c r="E193" s="376"/>
      <c r="F193" s="376"/>
      <c r="G193" s="376"/>
      <c r="I193" s="80" t="str">
        <f>' Të dhënat për suksesin'!$E$4</f>
        <v>Gjuhë angleze</v>
      </c>
      <c r="J193" s="150" t="str">
        <f>'Libri amë'!$M$271</f>
        <v>-</v>
      </c>
      <c r="K193" s="376"/>
      <c r="L193" s="376"/>
      <c r="M193" s="376"/>
      <c r="N193" s="376"/>
      <c r="O193" s="376"/>
    </row>
    <row r="194" spans="1:15" ht="18" customHeight="1" thickBot="1" x14ac:dyDescent="0.3">
      <c r="A194" s="80" t="str">
        <f>' Të dhënat për suksesin'!$F$4</f>
        <v>Matematikë</v>
      </c>
      <c r="B194" s="150" t="str">
        <f>'Libri amë'!$C$272</f>
        <v>Shkëlq.(5)</v>
      </c>
      <c r="C194" s="376"/>
      <c r="D194" s="376"/>
      <c r="E194" s="376"/>
      <c r="F194" s="376"/>
      <c r="G194" s="376"/>
      <c r="I194" s="80" t="str">
        <f>' Të dhënat për suksesin'!$F$4</f>
        <v>Matematikë</v>
      </c>
      <c r="J194" s="150" t="str">
        <f>'Libri amë'!$M$272</f>
        <v>-</v>
      </c>
      <c r="K194" s="376"/>
      <c r="L194" s="376"/>
      <c r="M194" s="376"/>
      <c r="N194" s="376"/>
      <c r="O194" s="376"/>
    </row>
    <row r="195" spans="1:15" ht="18" customHeight="1" thickBot="1" x14ac:dyDescent="0.3">
      <c r="A195" s="80" t="str">
        <f>' Të dhënat për suksesin'!$G$4</f>
        <v>Biologji</v>
      </c>
      <c r="B195" s="150" t="str">
        <f>'Libri amë'!$C$273</f>
        <v>Sh.Mirë(4)</v>
      </c>
      <c r="C195" s="376"/>
      <c r="D195" s="376"/>
      <c r="E195" s="376"/>
      <c r="F195" s="376"/>
      <c r="G195" s="376"/>
      <c r="I195" s="80" t="str">
        <f>' Të dhënat për suksesin'!$G$4</f>
        <v>Biologji</v>
      </c>
      <c r="J195" s="150" t="str">
        <f>'Libri amë'!$M$273</f>
        <v>-</v>
      </c>
      <c r="K195" s="376"/>
      <c r="L195" s="376"/>
      <c r="M195" s="376"/>
      <c r="N195" s="376"/>
      <c r="O195" s="376"/>
    </row>
    <row r="196" spans="1:15" ht="18" customHeight="1" thickBot="1" x14ac:dyDescent="0.3">
      <c r="A196" s="80" t="str">
        <f>' Të dhënat për suksesin'!$H$4</f>
        <v>Fizikë</v>
      </c>
      <c r="B196" s="150" t="str">
        <f>'Libri amë'!$C$274</f>
        <v>Shkëlq.(5)</v>
      </c>
      <c r="C196" s="376"/>
      <c r="D196" s="376"/>
      <c r="E196" s="376"/>
      <c r="F196" s="376"/>
      <c r="G196" s="376"/>
      <c r="I196" s="80" t="str">
        <f>' Të dhënat për suksesin'!$H$4</f>
        <v>Fizikë</v>
      </c>
      <c r="J196" s="150" t="str">
        <f>'Libri amë'!$M$274</f>
        <v>-</v>
      </c>
      <c r="K196" s="376"/>
      <c r="L196" s="376"/>
      <c r="M196" s="376"/>
      <c r="N196" s="376"/>
      <c r="O196" s="376"/>
    </row>
    <row r="197" spans="1:15" ht="18" customHeight="1" thickBot="1" x14ac:dyDescent="0.3">
      <c r="A197" s="80" t="str">
        <f>' Të dhënat për suksesin'!$I$4</f>
        <v>Kimi</v>
      </c>
      <c r="B197" s="150" t="str">
        <f>'Libri amë'!$C$275</f>
        <v>-</v>
      </c>
      <c r="C197" s="376"/>
      <c r="D197" s="376"/>
      <c r="E197" s="376"/>
      <c r="F197" s="376"/>
      <c r="G197" s="376"/>
      <c r="I197" s="80" t="str">
        <f>' Të dhënat për suksesin'!$I$4</f>
        <v>Kimi</v>
      </c>
      <c r="J197" s="150" t="str">
        <f>'Libri amë'!$M$275</f>
        <v>-</v>
      </c>
      <c r="K197" s="376"/>
      <c r="L197" s="376"/>
      <c r="M197" s="376"/>
      <c r="N197" s="376"/>
      <c r="O197" s="376"/>
    </row>
    <row r="198" spans="1:15" ht="18" customHeight="1" thickBot="1" x14ac:dyDescent="0.3">
      <c r="A198" s="80" t="str">
        <f>' Të dhënat për suksesin'!$J$4</f>
        <v>Histori</v>
      </c>
      <c r="B198" s="150" t="str">
        <f>'Libri amë'!$C$276</f>
        <v>Mirë(3)</v>
      </c>
      <c r="C198" s="376"/>
      <c r="D198" s="376"/>
      <c r="E198" s="376"/>
      <c r="F198" s="376"/>
      <c r="G198" s="376"/>
      <c r="I198" s="80" t="str">
        <f>' Të dhënat për suksesin'!$J$4</f>
        <v>Histori</v>
      </c>
      <c r="J198" s="150" t="str">
        <f>'Libri amë'!$M$276</f>
        <v>-</v>
      </c>
      <c r="K198" s="376"/>
      <c r="L198" s="376"/>
      <c r="M198" s="376"/>
      <c r="N198" s="376"/>
      <c r="O198" s="376"/>
    </row>
    <row r="199" spans="1:15" ht="18" customHeight="1" thickBot="1" x14ac:dyDescent="0.3">
      <c r="A199" s="80" t="str">
        <f>' Të dhënat për suksesin'!$K$4</f>
        <v>Gjeografi</v>
      </c>
      <c r="B199" s="150" t="str">
        <f>'Libri amë'!$C$277</f>
        <v>Sh.Mirë(4)</v>
      </c>
      <c r="C199" s="376"/>
      <c r="D199" s="376"/>
      <c r="E199" s="376"/>
      <c r="F199" s="376"/>
      <c r="G199" s="376"/>
      <c r="I199" s="80" t="str">
        <f>' Të dhënat për suksesin'!$K$4</f>
        <v>Gjeografi</v>
      </c>
      <c r="J199" s="150" t="str">
        <f>'Libri amë'!$M$277</f>
        <v>-</v>
      </c>
      <c r="K199" s="376"/>
      <c r="L199" s="376"/>
      <c r="M199" s="376"/>
      <c r="N199" s="376"/>
      <c r="O199" s="376"/>
    </row>
    <row r="200" spans="1:15" ht="18" customHeight="1" thickBot="1" x14ac:dyDescent="0.3">
      <c r="A200" s="80" t="str">
        <f>' Të dhënat për suksesin'!$L$4</f>
        <v>Edukatë qytetare</v>
      </c>
      <c r="B200" s="150" t="str">
        <f>'Libri amë'!$C$278</f>
        <v>Sh.Mirë(4)</v>
      </c>
      <c r="C200" s="376"/>
      <c r="D200" s="376"/>
      <c r="E200" s="376"/>
      <c r="F200" s="376"/>
      <c r="G200" s="376"/>
      <c r="I200" s="80" t="str">
        <f>' Të dhënat për suksesin'!$L$4</f>
        <v>Edukatë qytetare</v>
      </c>
      <c r="J200" s="150" t="str">
        <f>'Libri amë'!$M$278</f>
        <v>-</v>
      </c>
      <c r="K200" s="376"/>
      <c r="L200" s="376"/>
      <c r="M200" s="376"/>
      <c r="N200" s="376"/>
      <c r="O200" s="376"/>
    </row>
    <row r="201" spans="1:15" ht="18" customHeight="1" thickBot="1" x14ac:dyDescent="0.3">
      <c r="A201" s="80" t="str">
        <f>' Të dhënat për suksesin'!$M$4</f>
        <v>Edukatë muzikore</v>
      </c>
      <c r="B201" s="150" t="str">
        <f>'Libri amë'!$C$279</f>
        <v>Shkëlq.(5)</v>
      </c>
      <c r="C201" s="376"/>
      <c r="D201" s="376"/>
      <c r="E201" s="376"/>
      <c r="F201" s="376"/>
      <c r="G201" s="376"/>
      <c r="I201" s="80" t="str">
        <f>' Të dhënat për suksesin'!$M$4</f>
        <v>Edukatë muzikore</v>
      </c>
      <c r="J201" s="150" t="str">
        <f>'Libri amë'!$M$279</f>
        <v>-</v>
      </c>
      <c r="K201" s="376"/>
      <c r="L201" s="376"/>
      <c r="M201" s="376"/>
      <c r="N201" s="376"/>
      <c r="O201" s="376"/>
    </row>
    <row r="202" spans="1:15" ht="18" customHeight="1" thickBot="1" x14ac:dyDescent="0.3">
      <c r="A202" s="80" t="str">
        <f>' Të dhënat për suksesin'!$N$4</f>
        <v>Edukatë figurative</v>
      </c>
      <c r="B202" s="150" t="str">
        <f>'Libri amë'!$C$280</f>
        <v>Shkëlq.(5)</v>
      </c>
      <c r="C202" s="376"/>
      <c r="D202" s="376"/>
      <c r="E202" s="376"/>
      <c r="F202" s="376"/>
      <c r="G202" s="376"/>
      <c r="I202" s="80" t="str">
        <f>' Të dhënat për suksesin'!$N$4</f>
        <v>Edukatë figurative</v>
      </c>
      <c r="J202" s="150" t="str">
        <f>'Libri amë'!$M$280</f>
        <v>-</v>
      </c>
      <c r="K202" s="376"/>
      <c r="L202" s="376"/>
      <c r="M202" s="376"/>
      <c r="N202" s="376"/>
      <c r="O202" s="376"/>
    </row>
    <row r="203" spans="1:15" ht="18" customHeight="1" thickBot="1" x14ac:dyDescent="0.3">
      <c r="A203" s="80" t="str">
        <f>' Të dhënat për suksesin'!$O$4</f>
        <v>Teknologji</v>
      </c>
      <c r="B203" s="150" t="str">
        <f>'Libri amë'!$C$281</f>
        <v>Sh.Mirë(4)</v>
      </c>
      <c r="C203" s="376"/>
      <c r="D203" s="376"/>
      <c r="E203" s="376"/>
      <c r="F203" s="376"/>
      <c r="G203" s="376"/>
      <c r="I203" s="80" t="str">
        <f>' Të dhënat për suksesin'!$O$4</f>
        <v>Teknologji</v>
      </c>
      <c r="J203" s="150" t="str">
        <f>'Libri amë'!$M$281</f>
        <v>-</v>
      </c>
      <c r="K203" s="376"/>
      <c r="L203" s="376"/>
      <c r="M203" s="376"/>
      <c r="N203" s="376"/>
      <c r="O203" s="376"/>
    </row>
    <row r="204" spans="1:15" ht="18" customHeight="1" thickBot="1" x14ac:dyDescent="0.3">
      <c r="A204" s="80" t="str">
        <f>' Të dhënat për suksesin'!$P$4</f>
        <v>Edukatë fizike</v>
      </c>
      <c r="B204" s="150" t="str">
        <f>'Libri amë'!$C$282</f>
        <v>Shkëlq.(5)</v>
      </c>
      <c r="C204" s="376"/>
      <c r="D204" s="376"/>
      <c r="E204" s="376"/>
      <c r="F204" s="376"/>
      <c r="G204" s="376"/>
      <c r="I204" s="80" t="str">
        <f>' Të dhënat për suksesin'!$P$4</f>
        <v>Edukatë fizike</v>
      </c>
      <c r="J204" s="150" t="str">
        <f>'Libri amë'!$M$282</f>
        <v>-</v>
      </c>
      <c r="K204" s="376"/>
      <c r="L204" s="376"/>
      <c r="M204" s="376"/>
      <c r="N204" s="376"/>
      <c r="O204" s="376"/>
    </row>
    <row r="205" spans="1:15" ht="18" customHeight="1" thickBot="1" x14ac:dyDescent="0.3">
      <c r="A205" s="80" t="str">
        <f>' Të dhënat për suksesin'!$Q$4</f>
        <v>Mz. Ekologjia dhe mjedisi</v>
      </c>
      <c r="B205" s="150" t="str">
        <f>'Libri amë'!$C$283</f>
        <v>-</v>
      </c>
      <c r="C205" s="376"/>
      <c r="D205" s="376"/>
      <c r="E205" s="376"/>
      <c r="F205" s="376"/>
      <c r="G205" s="376"/>
      <c r="I205" s="80" t="str">
        <f>' Të dhënat për suksesin'!$Q$4</f>
        <v>Mz. Ekologjia dhe mjedisi</v>
      </c>
      <c r="J205" s="150" t="str">
        <f>'Libri amë'!$M$283</f>
        <v>-</v>
      </c>
      <c r="K205" s="376"/>
      <c r="L205" s="376"/>
      <c r="M205" s="376"/>
      <c r="N205" s="376"/>
      <c r="O205" s="376"/>
    </row>
    <row r="206" spans="1:15" ht="18" customHeight="1" thickBot="1" x14ac:dyDescent="0.3">
      <c r="A206" s="80" t="str">
        <f>' Të dhënat për suksesin'!$R$4</f>
        <v>Mz. Anglisht</v>
      </c>
      <c r="B206" s="150" t="str">
        <f>'Libri amë'!$C$284</f>
        <v>-</v>
      </c>
      <c r="C206" s="376"/>
      <c r="D206" s="376"/>
      <c r="E206" s="376"/>
      <c r="F206" s="376"/>
      <c r="G206" s="376"/>
      <c r="I206" s="80" t="str">
        <f>' Të dhënat për suksesin'!$R$4</f>
        <v>Mz. Anglisht</v>
      </c>
      <c r="J206" s="150" t="str">
        <f>'Libri amë'!$M$284</f>
        <v>-</v>
      </c>
      <c r="K206" s="376"/>
      <c r="L206" s="376"/>
      <c r="M206" s="376"/>
      <c r="N206" s="376"/>
      <c r="O206" s="376"/>
    </row>
    <row r="207" spans="1:15" ht="18" customHeight="1" thickBot="1" x14ac:dyDescent="0.3">
      <c r="A207" s="80" t="str">
        <f>' Të dhënat për suksesin'!$S$4</f>
        <v>Nota mesatare</v>
      </c>
      <c r="B207" s="81">
        <f>'Të dhënat për Lib. amë'!$AO$11</f>
        <v>4.25</v>
      </c>
      <c r="C207" s="376"/>
      <c r="D207" s="376"/>
      <c r="E207" s="376"/>
      <c r="F207" s="376"/>
      <c r="G207" s="376"/>
      <c r="I207" s="80" t="s">
        <v>4</v>
      </c>
      <c r="J207" s="81">
        <f>'Të dhënat për Lib. amë'!$AO$34</f>
        <v>0</v>
      </c>
      <c r="K207" s="376"/>
      <c r="L207" s="376"/>
      <c r="M207" s="376"/>
      <c r="N207" s="376"/>
      <c r="O207" s="376"/>
    </row>
    <row r="208" spans="1:15" ht="18" customHeight="1" thickBot="1" x14ac:dyDescent="0.3">
      <c r="A208" s="80" t="s">
        <v>5</v>
      </c>
      <c r="B208" s="92" t="str">
        <f>'Të dhënat për Lib. amë'!$AT$11</f>
        <v>Shumë mirë(4)</v>
      </c>
      <c r="C208" s="376"/>
      <c r="D208" s="376"/>
      <c r="E208" s="376"/>
      <c r="F208" s="376"/>
      <c r="G208" s="376"/>
      <c r="I208" s="80" t="s">
        <v>5</v>
      </c>
      <c r="J208" s="92" t="str">
        <f>'Të dhënat për Lib. amë'!$AT$34</f>
        <v>I pa notuar</v>
      </c>
      <c r="K208" s="376"/>
      <c r="L208" s="376"/>
      <c r="M208" s="376"/>
      <c r="N208" s="376"/>
      <c r="O208" s="376"/>
    </row>
    <row r="209" spans="1:15" ht="18" customHeight="1" thickBot="1" x14ac:dyDescent="0.3">
      <c r="A209" s="80" t="s">
        <v>134</v>
      </c>
      <c r="B209" s="81">
        <f>'Të dhënat për Lib. amë'!$AQ$11</f>
        <v>0</v>
      </c>
      <c r="C209" s="376"/>
      <c r="D209" s="376"/>
      <c r="E209" s="376"/>
      <c r="F209" s="376"/>
      <c r="G209" s="376"/>
      <c r="I209" s="80" t="s">
        <v>134</v>
      </c>
      <c r="J209" s="81">
        <f>'Të dhënat për Lib. amë'!$AQ$34</f>
        <v>0</v>
      </c>
      <c r="K209" s="376"/>
      <c r="L209" s="376"/>
      <c r="M209" s="376"/>
      <c r="N209" s="376"/>
      <c r="O209" s="376"/>
    </row>
    <row r="210" spans="1:15" ht="18" customHeight="1" thickBot="1" x14ac:dyDescent="0.3">
      <c r="A210" s="80" t="s">
        <v>135</v>
      </c>
      <c r="B210" s="81">
        <f>'Të dhënat për Lib. amë'!$AR$11</f>
        <v>0</v>
      </c>
      <c r="C210" s="376"/>
      <c r="D210" s="376"/>
      <c r="E210" s="376"/>
      <c r="F210" s="376"/>
      <c r="G210" s="376"/>
      <c r="I210" s="80" t="s">
        <v>135</v>
      </c>
      <c r="J210" s="81">
        <f>'Të dhënat për Lib. amë'!$AR$34</f>
        <v>0</v>
      </c>
      <c r="K210" s="376"/>
      <c r="L210" s="376"/>
      <c r="M210" s="376"/>
      <c r="N210" s="376"/>
      <c r="O210" s="376"/>
    </row>
    <row r="211" spans="1:15" ht="18" customHeight="1" thickBot="1" x14ac:dyDescent="0.3">
      <c r="A211" s="80" t="s">
        <v>136</v>
      </c>
      <c r="B211" s="81">
        <f>'Të dhënat për Lib. amë'!$AS$11</f>
        <v>0</v>
      </c>
      <c r="C211" s="376"/>
      <c r="D211" s="376"/>
      <c r="E211" s="376"/>
      <c r="F211" s="376"/>
      <c r="G211" s="376"/>
      <c r="I211" s="80" t="s">
        <v>136</v>
      </c>
      <c r="J211" s="81">
        <f>'Të dhënat për Lib. amë'!$AS$34</f>
        <v>0</v>
      </c>
      <c r="K211" s="376"/>
      <c r="L211" s="376"/>
      <c r="M211" s="376"/>
      <c r="N211" s="376"/>
      <c r="O211" s="376"/>
    </row>
    <row r="212" spans="1:15" ht="18" customHeight="1" thickBot="1" x14ac:dyDescent="0.3">
      <c r="A212" s="80" t="s">
        <v>11</v>
      </c>
      <c r="B212" s="81">
        <f>SUM(B210:B211)</f>
        <v>0</v>
      </c>
      <c r="C212" s="376"/>
      <c r="D212" s="376"/>
      <c r="E212" s="376"/>
      <c r="F212" s="376"/>
      <c r="G212" s="376"/>
      <c r="I212" s="80" t="s">
        <v>11</v>
      </c>
      <c r="J212" s="81">
        <f>SUM(J210:J211)</f>
        <v>0</v>
      </c>
      <c r="K212" s="376"/>
      <c r="L212" s="376"/>
      <c r="M212" s="376"/>
      <c r="N212" s="376"/>
      <c r="O212" s="376"/>
    </row>
    <row r="213" spans="1:15" ht="18" customHeight="1" thickBot="1" x14ac:dyDescent="0.3">
      <c r="A213" s="80" t="s">
        <v>63</v>
      </c>
      <c r="B213" s="81" t="str">
        <f>'Libri amë'!$C$285</f>
        <v>Shembullore</v>
      </c>
      <c r="C213" s="376"/>
      <c r="D213" s="376"/>
      <c r="E213" s="376"/>
      <c r="F213" s="376"/>
      <c r="G213" s="376"/>
      <c r="I213" s="80" t="s">
        <v>63</v>
      </c>
      <c r="J213" s="81" t="str">
        <f>'Libri amë'!$M$285</f>
        <v>Shembullore</v>
      </c>
      <c r="K213" s="376"/>
      <c r="L213" s="376"/>
      <c r="M213" s="376"/>
      <c r="N213" s="376"/>
      <c r="O213" s="376"/>
    </row>
    <row r="214" spans="1:15" ht="18" customHeight="1" thickBot="1" x14ac:dyDescent="0.25">
      <c r="A214" s="411"/>
      <c r="B214" s="379"/>
      <c r="C214" s="379"/>
      <c r="D214" s="379"/>
      <c r="E214" s="379"/>
      <c r="F214" s="379"/>
      <c r="G214" s="412"/>
      <c r="I214" s="411"/>
      <c r="J214" s="379"/>
      <c r="K214" s="379"/>
      <c r="L214" s="379"/>
      <c r="M214" s="379"/>
      <c r="N214" s="379"/>
      <c r="O214" s="412"/>
    </row>
    <row r="215" spans="1:15" ht="18" customHeight="1" x14ac:dyDescent="0.25">
      <c r="A215" s="146" t="s">
        <v>137</v>
      </c>
      <c r="B215" s="147"/>
      <c r="C215" s="370" t="s">
        <v>138</v>
      </c>
      <c r="D215" s="371"/>
      <c r="E215" s="371"/>
      <c r="F215" s="371"/>
      <c r="G215" s="408"/>
      <c r="I215" s="146" t="s">
        <v>137</v>
      </c>
      <c r="J215" s="147"/>
      <c r="K215" s="370" t="s">
        <v>138</v>
      </c>
      <c r="L215" s="371"/>
      <c r="M215" s="371"/>
      <c r="N215" s="371"/>
      <c r="O215" s="408"/>
    </row>
    <row r="216" spans="1:15" ht="30" customHeight="1" thickBot="1" x14ac:dyDescent="0.25">
      <c r="A216" s="148"/>
      <c r="B216" s="149"/>
      <c r="C216" s="373"/>
      <c r="D216" s="374"/>
      <c r="E216" s="374"/>
      <c r="F216" s="374"/>
      <c r="G216" s="388"/>
      <c r="I216" s="148"/>
      <c r="J216" s="149"/>
      <c r="K216" s="373"/>
      <c r="L216" s="374"/>
      <c r="M216" s="374"/>
      <c r="N216" s="374"/>
      <c r="O216" s="388"/>
    </row>
    <row r="217" spans="1:15" ht="15" customHeight="1" thickBot="1" x14ac:dyDescent="0.25">
      <c r="A217" s="411"/>
      <c r="B217" s="374"/>
      <c r="C217" s="379"/>
      <c r="D217" s="379"/>
      <c r="E217" s="379"/>
      <c r="F217" s="379"/>
      <c r="G217" s="412"/>
      <c r="I217" s="373"/>
      <c r="J217" s="374"/>
      <c r="K217" s="379"/>
      <c r="L217" s="379"/>
      <c r="M217" s="379"/>
      <c r="N217" s="379"/>
      <c r="O217" s="412"/>
    </row>
    <row r="218" spans="1:15" ht="30" customHeight="1" x14ac:dyDescent="0.2">
      <c r="A218" s="422" t="s">
        <v>129</v>
      </c>
      <c r="B218" s="423"/>
      <c r="C218" s="423"/>
      <c r="D218" s="423"/>
      <c r="E218" s="423"/>
      <c r="F218" s="423"/>
      <c r="G218" s="424"/>
      <c r="I218" s="422" t="s">
        <v>129</v>
      </c>
      <c r="J218" s="423"/>
      <c r="K218" s="423"/>
      <c r="L218" s="423"/>
      <c r="M218" s="423"/>
      <c r="N218" s="423"/>
      <c r="O218" s="424"/>
    </row>
    <row r="219" spans="1:15" ht="30" customHeight="1" thickBot="1" x14ac:dyDescent="0.3">
      <c r="A219" s="144" t="s">
        <v>130</v>
      </c>
      <c r="B219" s="394"/>
      <c r="C219" s="395"/>
      <c r="D219" s="395"/>
      <c r="E219" s="395"/>
      <c r="F219" s="395"/>
      <c r="G219" s="395"/>
      <c r="I219" s="144" t="s">
        <v>130</v>
      </c>
      <c r="J219" s="394"/>
      <c r="K219" s="395"/>
      <c r="L219" s="395"/>
      <c r="M219" s="395"/>
      <c r="N219" s="395"/>
      <c r="O219" s="395"/>
    </row>
    <row r="220" spans="1:15" ht="30" customHeight="1" thickBot="1" x14ac:dyDescent="0.25">
      <c r="A220" s="179" t="s">
        <v>131</v>
      </c>
      <c r="B220" s="397" t="str">
        <f>' Të dhënat për suksesin'!$B$12</f>
        <v>Bledion Elshani</v>
      </c>
      <c r="C220" s="397"/>
      <c r="D220" s="397"/>
      <c r="E220" s="397"/>
      <c r="F220" s="397"/>
      <c r="G220" s="409"/>
      <c r="I220" s="145" t="s">
        <v>131</v>
      </c>
      <c r="J220" s="405">
        <f>' Të dhënat për suksesin'!$B$35</f>
        <v>0</v>
      </c>
      <c r="K220" s="405"/>
      <c r="L220" s="405"/>
      <c r="M220" s="405"/>
      <c r="N220" s="405"/>
      <c r="O220" s="410"/>
    </row>
    <row r="221" spans="1:15" ht="18" customHeight="1" thickBot="1" x14ac:dyDescent="0.3">
      <c r="A221" s="416" t="str">
        <f>' Të dhënat për suksesin'!$D$1</f>
        <v>Suksesi i nx. në kl VI -2  në gjysëmvjetorin e II-rë,vitit shkollor 2014/2015</v>
      </c>
      <c r="B221" s="382"/>
      <c r="C221" s="382"/>
      <c r="D221" s="382"/>
      <c r="E221" s="382"/>
      <c r="F221" s="382"/>
      <c r="G221" s="417"/>
      <c r="I221" s="418" t="str">
        <f>' Të dhënat për suksesin'!$D$1</f>
        <v>Suksesi i nx. në kl VI -2  në gjysëmvjetorin e II-rë,vitit shkollor 2014/2015</v>
      </c>
      <c r="J221" s="414"/>
      <c r="K221" s="414"/>
      <c r="L221" s="414"/>
      <c r="M221" s="414"/>
      <c r="N221" s="414"/>
      <c r="O221" s="419"/>
    </row>
    <row r="222" spans="1:15" ht="18" customHeight="1" thickBot="1" x14ac:dyDescent="0.3">
      <c r="A222" s="420" t="s">
        <v>132</v>
      </c>
      <c r="B222" s="385"/>
      <c r="C222" s="399" t="s">
        <v>133</v>
      </c>
      <c r="D222" s="399"/>
      <c r="E222" s="399"/>
      <c r="F222" s="399"/>
      <c r="G222" s="399"/>
      <c r="I222" s="421" t="s">
        <v>132</v>
      </c>
      <c r="J222" s="391"/>
      <c r="K222" s="392" t="s">
        <v>133</v>
      </c>
      <c r="L222" s="392"/>
      <c r="M222" s="392"/>
      <c r="N222" s="392"/>
      <c r="O222" s="392"/>
    </row>
    <row r="223" spans="1:15" ht="18" customHeight="1" thickBot="1" x14ac:dyDescent="0.3">
      <c r="A223" s="80" t="str">
        <f>' Të dhënat për suksesin'!$D$4</f>
        <v>Gjuhë shqipe</v>
      </c>
      <c r="B223" s="150" t="str">
        <f>'Libri amë'!$C$312</f>
        <v>Mirë(3)</v>
      </c>
      <c r="C223" s="376"/>
      <c r="D223" s="376"/>
      <c r="E223" s="376"/>
      <c r="F223" s="376"/>
      <c r="G223" s="376"/>
      <c r="I223" s="80" t="str">
        <f>' Të dhënat për suksesin'!$D$4</f>
        <v>Gjuhë shqipe</v>
      </c>
      <c r="J223" s="150" t="str">
        <f>'Libri amë'!$M$312</f>
        <v>-</v>
      </c>
      <c r="K223" s="376"/>
      <c r="L223" s="376"/>
      <c r="M223" s="376"/>
      <c r="N223" s="376"/>
      <c r="O223" s="376"/>
    </row>
    <row r="224" spans="1:15" ht="18" customHeight="1" thickBot="1" x14ac:dyDescent="0.3">
      <c r="A224" s="80" t="str">
        <f>' Të dhënat për suksesin'!$E$4</f>
        <v>Gjuhë angleze</v>
      </c>
      <c r="B224" s="150" t="str">
        <f>'Libri amë'!$C$313</f>
        <v>Shkëlq.(5)</v>
      </c>
      <c r="C224" s="376"/>
      <c r="D224" s="376"/>
      <c r="E224" s="376"/>
      <c r="F224" s="376"/>
      <c r="G224" s="376"/>
      <c r="I224" s="80" t="str">
        <f>' Të dhënat për suksesin'!$E$4</f>
        <v>Gjuhë angleze</v>
      </c>
      <c r="J224" s="150" t="str">
        <f>'Libri amë'!$M$313</f>
        <v>-</v>
      </c>
      <c r="K224" s="376"/>
      <c r="L224" s="376"/>
      <c r="M224" s="376"/>
      <c r="N224" s="376"/>
      <c r="O224" s="376"/>
    </row>
    <row r="225" spans="1:15" ht="18" customHeight="1" thickBot="1" x14ac:dyDescent="0.3">
      <c r="A225" s="80" t="str">
        <f>' Të dhënat për suksesin'!$F$4</f>
        <v>Matematikë</v>
      </c>
      <c r="B225" s="150" t="str">
        <f>'Libri amë'!$C$314</f>
        <v>Shkëlq.(5)</v>
      </c>
      <c r="C225" s="376"/>
      <c r="D225" s="376"/>
      <c r="E225" s="376"/>
      <c r="F225" s="376"/>
      <c r="G225" s="376"/>
      <c r="I225" s="80" t="str">
        <f>' Të dhënat për suksesin'!$F$4</f>
        <v>Matematikë</v>
      </c>
      <c r="J225" s="150" t="str">
        <f>'Libri amë'!$M$314</f>
        <v>-</v>
      </c>
      <c r="K225" s="376"/>
      <c r="L225" s="376"/>
      <c r="M225" s="376"/>
      <c r="N225" s="376"/>
      <c r="O225" s="376"/>
    </row>
    <row r="226" spans="1:15" ht="18" customHeight="1" thickBot="1" x14ac:dyDescent="0.3">
      <c r="A226" s="80" t="str">
        <f>' Të dhënat për suksesin'!$G$4</f>
        <v>Biologji</v>
      </c>
      <c r="B226" s="150" t="str">
        <f>'Libri amë'!$C$315</f>
        <v>Mirë(3)</v>
      </c>
      <c r="C226" s="376"/>
      <c r="D226" s="376"/>
      <c r="E226" s="376"/>
      <c r="F226" s="376"/>
      <c r="G226" s="376"/>
      <c r="I226" s="80" t="str">
        <f>' Të dhënat për suksesin'!$G$4</f>
        <v>Biologji</v>
      </c>
      <c r="J226" s="150" t="str">
        <f>'Libri amë'!$M$315</f>
        <v>-</v>
      </c>
      <c r="K226" s="376"/>
      <c r="L226" s="376"/>
      <c r="M226" s="376"/>
      <c r="N226" s="376"/>
      <c r="O226" s="376"/>
    </row>
    <row r="227" spans="1:15" ht="18" customHeight="1" thickBot="1" x14ac:dyDescent="0.3">
      <c r="A227" s="80" t="str">
        <f>' Të dhënat për suksesin'!$H$4</f>
        <v>Fizikë</v>
      </c>
      <c r="B227" s="150" t="str">
        <f>'Libri amë'!$C$316</f>
        <v>Shkëlq.(5)</v>
      </c>
      <c r="C227" s="376"/>
      <c r="D227" s="376"/>
      <c r="E227" s="376"/>
      <c r="F227" s="376"/>
      <c r="G227" s="376"/>
      <c r="I227" s="80" t="str">
        <f>' Të dhënat për suksesin'!$H$4</f>
        <v>Fizikë</v>
      </c>
      <c r="J227" s="150" t="str">
        <f>'Libri amë'!$M$316</f>
        <v>-</v>
      </c>
      <c r="K227" s="376"/>
      <c r="L227" s="376"/>
      <c r="M227" s="376"/>
      <c r="N227" s="376"/>
      <c r="O227" s="376"/>
    </row>
    <row r="228" spans="1:15" ht="18" customHeight="1" thickBot="1" x14ac:dyDescent="0.3">
      <c r="A228" s="80" t="str">
        <f>' Të dhënat për suksesin'!$I$4</f>
        <v>Kimi</v>
      </c>
      <c r="B228" s="150" t="str">
        <f>'Libri amë'!$C$317</f>
        <v>-</v>
      </c>
      <c r="C228" s="376"/>
      <c r="D228" s="376"/>
      <c r="E228" s="376"/>
      <c r="F228" s="376"/>
      <c r="G228" s="376"/>
      <c r="I228" s="80" t="str">
        <f>' Të dhënat për suksesin'!$I$4</f>
        <v>Kimi</v>
      </c>
      <c r="J228" s="150" t="str">
        <f>'Libri amë'!$M$317</f>
        <v>-</v>
      </c>
      <c r="K228" s="376"/>
      <c r="L228" s="376"/>
      <c r="M228" s="376"/>
      <c r="N228" s="376"/>
      <c r="O228" s="376"/>
    </row>
    <row r="229" spans="1:15" ht="18" customHeight="1" thickBot="1" x14ac:dyDescent="0.3">
      <c r="A229" s="80" t="str">
        <f>' Të dhënat për suksesin'!$J$4</f>
        <v>Histori</v>
      </c>
      <c r="B229" s="150" t="str">
        <f>'Libri amë'!$C$318</f>
        <v>Mirë(3)</v>
      </c>
      <c r="C229" s="376"/>
      <c r="D229" s="376"/>
      <c r="E229" s="376"/>
      <c r="F229" s="376"/>
      <c r="G229" s="376"/>
      <c r="I229" s="80" t="str">
        <f>' Të dhënat për suksesin'!$J$4</f>
        <v>Histori</v>
      </c>
      <c r="J229" s="150" t="str">
        <f>'Libri amë'!$M$318</f>
        <v>-</v>
      </c>
      <c r="K229" s="376"/>
      <c r="L229" s="376"/>
      <c r="M229" s="376"/>
      <c r="N229" s="376"/>
      <c r="O229" s="376"/>
    </row>
    <row r="230" spans="1:15" ht="18" customHeight="1" thickBot="1" x14ac:dyDescent="0.3">
      <c r="A230" s="80" t="str">
        <f>' Të dhënat për suksesin'!$K$4</f>
        <v>Gjeografi</v>
      </c>
      <c r="B230" s="150" t="str">
        <f>'Libri amë'!$C$319</f>
        <v>Mirë(3)</v>
      </c>
      <c r="C230" s="376"/>
      <c r="D230" s="376"/>
      <c r="E230" s="376"/>
      <c r="F230" s="376"/>
      <c r="G230" s="376"/>
      <c r="I230" s="80" t="str">
        <f>' Të dhënat për suksesin'!$K$4</f>
        <v>Gjeografi</v>
      </c>
      <c r="J230" s="150" t="str">
        <f>'Libri amë'!$M$319</f>
        <v>-</v>
      </c>
      <c r="K230" s="376"/>
      <c r="L230" s="376"/>
      <c r="M230" s="376"/>
      <c r="N230" s="376"/>
      <c r="O230" s="376"/>
    </row>
    <row r="231" spans="1:15" ht="18" customHeight="1" thickBot="1" x14ac:dyDescent="0.3">
      <c r="A231" s="80" t="str">
        <f>' Të dhënat për suksesin'!$L$4</f>
        <v>Edukatë qytetare</v>
      </c>
      <c r="B231" s="150" t="str">
        <f>'Libri amë'!$C$320</f>
        <v>Mirë(3)</v>
      </c>
      <c r="C231" s="376"/>
      <c r="D231" s="376"/>
      <c r="E231" s="376"/>
      <c r="F231" s="376"/>
      <c r="G231" s="376"/>
      <c r="I231" s="80" t="str">
        <f>' Të dhënat për suksesin'!$L$4</f>
        <v>Edukatë qytetare</v>
      </c>
      <c r="J231" s="150" t="str">
        <f>'Libri amë'!$M$320</f>
        <v>-</v>
      </c>
      <c r="K231" s="376"/>
      <c r="L231" s="376"/>
      <c r="M231" s="376"/>
      <c r="N231" s="376"/>
      <c r="O231" s="376"/>
    </row>
    <row r="232" spans="1:15" ht="18" customHeight="1" thickBot="1" x14ac:dyDescent="0.3">
      <c r="A232" s="80" t="str">
        <f>' Të dhënat për suksesin'!$M$4</f>
        <v>Edukatë muzikore</v>
      </c>
      <c r="B232" s="150" t="str">
        <f>'Libri amë'!$C$321</f>
        <v>Sh.Mirë(4)</v>
      </c>
      <c r="C232" s="376"/>
      <c r="D232" s="376"/>
      <c r="E232" s="376"/>
      <c r="F232" s="376"/>
      <c r="G232" s="376"/>
      <c r="I232" s="80" t="str">
        <f>' Të dhënat për suksesin'!$M$4</f>
        <v>Edukatë muzikore</v>
      </c>
      <c r="J232" s="150" t="str">
        <f>'Libri amë'!$M$321</f>
        <v>-</v>
      </c>
      <c r="K232" s="376"/>
      <c r="L232" s="376"/>
      <c r="M232" s="376"/>
      <c r="N232" s="376"/>
      <c r="O232" s="376"/>
    </row>
    <row r="233" spans="1:15" ht="18" customHeight="1" thickBot="1" x14ac:dyDescent="0.3">
      <c r="A233" s="80" t="str">
        <f>' Të dhënat për suksesin'!$N$4</f>
        <v>Edukatë figurative</v>
      </c>
      <c r="B233" s="150" t="str">
        <f>'Libri amë'!$C$322</f>
        <v>Shkëlq.(5)</v>
      </c>
      <c r="C233" s="376"/>
      <c r="D233" s="376"/>
      <c r="E233" s="376"/>
      <c r="F233" s="376"/>
      <c r="G233" s="376"/>
      <c r="I233" s="80" t="str">
        <f>' Të dhënat për suksesin'!$N$4</f>
        <v>Edukatë figurative</v>
      </c>
      <c r="J233" s="150" t="str">
        <f>'Libri amë'!$M$322</f>
        <v>-</v>
      </c>
      <c r="K233" s="376"/>
      <c r="L233" s="376"/>
      <c r="M233" s="376"/>
      <c r="N233" s="376"/>
      <c r="O233" s="376"/>
    </row>
    <row r="234" spans="1:15" ht="18" customHeight="1" thickBot="1" x14ac:dyDescent="0.3">
      <c r="A234" s="80" t="str">
        <f>' Të dhënat për suksesin'!$O$4</f>
        <v>Teknologji</v>
      </c>
      <c r="B234" s="150" t="str">
        <f>'Libri amë'!$C$323</f>
        <v>Sh.Mirë(4)</v>
      </c>
      <c r="C234" s="376"/>
      <c r="D234" s="376"/>
      <c r="E234" s="376"/>
      <c r="F234" s="376"/>
      <c r="G234" s="376"/>
      <c r="I234" s="80" t="str">
        <f>' Të dhënat për suksesin'!$O$4</f>
        <v>Teknologji</v>
      </c>
      <c r="J234" s="150" t="str">
        <f>'Libri amë'!$M$323</f>
        <v>-</v>
      </c>
      <c r="K234" s="376"/>
      <c r="L234" s="376"/>
      <c r="M234" s="376"/>
      <c r="N234" s="376"/>
      <c r="O234" s="376"/>
    </row>
    <row r="235" spans="1:15" ht="18" customHeight="1" thickBot="1" x14ac:dyDescent="0.3">
      <c r="A235" s="80" t="str">
        <f>' Të dhënat për suksesin'!$P$4</f>
        <v>Edukatë fizike</v>
      </c>
      <c r="B235" s="150" t="str">
        <f>'Libri amë'!$C$324</f>
        <v>Shkëlq.(5)</v>
      </c>
      <c r="C235" s="376"/>
      <c r="D235" s="376"/>
      <c r="E235" s="376"/>
      <c r="F235" s="376"/>
      <c r="G235" s="376"/>
      <c r="I235" s="80" t="str">
        <f>' Të dhënat për suksesin'!$P$4</f>
        <v>Edukatë fizike</v>
      </c>
      <c r="J235" s="150" t="str">
        <f>'Libri amë'!$M$324</f>
        <v>-</v>
      </c>
      <c r="K235" s="376"/>
      <c r="L235" s="376"/>
      <c r="M235" s="376"/>
      <c r="N235" s="376"/>
      <c r="O235" s="376"/>
    </row>
    <row r="236" spans="1:15" ht="18" customHeight="1" thickBot="1" x14ac:dyDescent="0.3">
      <c r="A236" s="80" t="str">
        <f>' Të dhënat për suksesin'!$Q$4</f>
        <v>Mz. Ekologjia dhe mjedisi</v>
      </c>
      <c r="B236" s="150" t="str">
        <f>'Libri amë'!$C$325</f>
        <v>-</v>
      </c>
      <c r="C236" s="376"/>
      <c r="D236" s="376"/>
      <c r="E236" s="376"/>
      <c r="F236" s="376"/>
      <c r="G236" s="376"/>
      <c r="I236" s="80" t="str">
        <f>' Të dhënat për suksesin'!$Q$4</f>
        <v>Mz. Ekologjia dhe mjedisi</v>
      </c>
      <c r="J236" s="150" t="str">
        <f>'Libri amë'!$M$325</f>
        <v>-</v>
      </c>
      <c r="K236" s="376"/>
      <c r="L236" s="376"/>
      <c r="M236" s="376"/>
      <c r="N236" s="376"/>
      <c r="O236" s="376"/>
    </row>
    <row r="237" spans="1:15" ht="18" customHeight="1" thickBot="1" x14ac:dyDescent="0.3">
      <c r="A237" s="80" t="str">
        <f>' Të dhënat për suksesin'!$R$4</f>
        <v>Mz. Anglisht</v>
      </c>
      <c r="B237" s="150" t="str">
        <f>'Libri amë'!$C$326</f>
        <v>-</v>
      </c>
      <c r="C237" s="376"/>
      <c r="D237" s="376"/>
      <c r="E237" s="376"/>
      <c r="F237" s="376"/>
      <c r="G237" s="376"/>
      <c r="I237" s="80" t="str">
        <f>' Të dhënat për suksesin'!$R$4</f>
        <v>Mz. Anglisht</v>
      </c>
      <c r="J237" s="150" t="str">
        <f>'Libri amë'!$M$326</f>
        <v>-</v>
      </c>
      <c r="K237" s="376"/>
      <c r="L237" s="376"/>
      <c r="M237" s="376"/>
      <c r="N237" s="376"/>
      <c r="O237" s="376"/>
    </row>
    <row r="238" spans="1:15" ht="18" customHeight="1" thickBot="1" x14ac:dyDescent="0.3">
      <c r="A238" s="80" t="str">
        <f>' Të dhënat për suksesin'!$S$4</f>
        <v>Nota mesatare</v>
      </c>
      <c r="B238" s="81">
        <f>'Të dhënat për Lib. amë'!$AO$12</f>
        <v>4</v>
      </c>
      <c r="C238" s="376"/>
      <c r="D238" s="376"/>
      <c r="E238" s="376"/>
      <c r="F238" s="376"/>
      <c r="G238" s="376"/>
      <c r="I238" s="80" t="s">
        <v>4</v>
      </c>
      <c r="J238" s="81">
        <f>'Libri amë'!$M$328</f>
        <v>0</v>
      </c>
      <c r="K238" s="376"/>
      <c r="L238" s="376"/>
      <c r="M238" s="376"/>
      <c r="N238" s="376"/>
      <c r="O238" s="376"/>
    </row>
    <row r="239" spans="1:15" ht="18" customHeight="1" thickBot="1" x14ac:dyDescent="0.3">
      <c r="A239" s="80" t="s">
        <v>5</v>
      </c>
      <c r="B239" s="92" t="str">
        <f>'Të dhënat për Lib. amë'!$AT$12</f>
        <v>Shumë mirë(4)</v>
      </c>
      <c r="C239" s="376"/>
      <c r="D239" s="376"/>
      <c r="E239" s="376"/>
      <c r="F239" s="376"/>
      <c r="G239" s="376"/>
      <c r="I239" s="80" t="s">
        <v>5</v>
      </c>
      <c r="J239" s="92" t="str">
        <f>' Të dhënat për suksesin'!$X$35</f>
        <v>I pa notuar</v>
      </c>
      <c r="K239" s="376"/>
      <c r="L239" s="376"/>
      <c r="M239" s="376"/>
      <c r="N239" s="376"/>
      <c r="O239" s="376"/>
    </row>
    <row r="240" spans="1:15" ht="18" customHeight="1" thickBot="1" x14ac:dyDescent="0.3">
      <c r="A240" s="80" t="s">
        <v>134</v>
      </c>
      <c r="B240" s="81">
        <f>'Të dhënat për Lib. amë'!$AQ$12</f>
        <v>0</v>
      </c>
      <c r="C240" s="376"/>
      <c r="D240" s="376"/>
      <c r="E240" s="376"/>
      <c r="F240" s="376"/>
      <c r="G240" s="376"/>
      <c r="I240" s="80" t="s">
        <v>134</v>
      </c>
      <c r="J240" s="81">
        <f>' Të dhënat për suksesin'!$U$35</f>
        <v>0</v>
      </c>
      <c r="K240" s="376"/>
      <c r="L240" s="376"/>
      <c r="M240" s="376"/>
      <c r="N240" s="376"/>
      <c r="O240" s="376"/>
    </row>
    <row r="241" spans="1:15" ht="18" customHeight="1" thickBot="1" x14ac:dyDescent="0.3">
      <c r="A241" s="80" t="s">
        <v>135</v>
      </c>
      <c r="B241" s="81">
        <f>'Të dhënat për Lib. amë'!$AR$12</f>
        <v>6</v>
      </c>
      <c r="C241" s="376"/>
      <c r="D241" s="376"/>
      <c r="E241" s="376"/>
      <c r="F241" s="376"/>
      <c r="G241" s="376"/>
      <c r="I241" s="80" t="s">
        <v>135</v>
      </c>
      <c r="J241" s="81">
        <f>' Të dhënat për suksesin'!$V$35</f>
        <v>0</v>
      </c>
      <c r="K241" s="376"/>
      <c r="L241" s="376"/>
      <c r="M241" s="376"/>
      <c r="N241" s="376"/>
      <c r="O241" s="376"/>
    </row>
    <row r="242" spans="1:15" ht="18" customHeight="1" thickBot="1" x14ac:dyDescent="0.3">
      <c r="A242" s="80" t="s">
        <v>136</v>
      </c>
      <c r="B242" s="81">
        <f>'Të dhënat për Lib. amë'!$AS$12</f>
        <v>0</v>
      </c>
      <c r="C242" s="376"/>
      <c r="D242" s="376"/>
      <c r="E242" s="376"/>
      <c r="F242" s="376"/>
      <c r="G242" s="376"/>
      <c r="I242" s="80" t="s">
        <v>136</v>
      </c>
      <c r="J242" s="81">
        <f>' Të dhënat për suksesin'!$W$35</f>
        <v>0</v>
      </c>
      <c r="K242" s="376"/>
      <c r="L242" s="376"/>
      <c r="M242" s="376"/>
      <c r="N242" s="376"/>
      <c r="O242" s="376"/>
    </row>
    <row r="243" spans="1:15" ht="18" customHeight="1" thickBot="1" x14ac:dyDescent="0.3">
      <c r="A243" s="80" t="s">
        <v>11</v>
      </c>
      <c r="B243" s="81">
        <f>SUM(B241:B242)</f>
        <v>6</v>
      </c>
      <c r="C243" s="376"/>
      <c r="D243" s="376"/>
      <c r="E243" s="376"/>
      <c r="F243" s="376"/>
      <c r="G243" s="376"/>
      <c r="I243" s="80" t="s">
        <v>11</v>
      </c>
      <c r="J243" s="81">
        <f>SUM(J241:J242)</f>
        <v>0</v>
      </c>
      <c r="K243" s="376"/>
      <c r="L243" s="376"/>
      <c r="M243" s="376"/>
      <c r="N243" s="376"/>
      <c r="O243" s="376"/>
    </row>
    <row r="244" spans="1:15" ht="18" customHeight="1" thickBot="1" x14ac:dyDescent="0.3">
      <c r="A244" s="80" t="s">
        <v>63</v>
      </c>
      <c r="B244" s="81" t="str">
        <f>'Libri amë'!$C$327</f>
        <v>Shembullore</v>
      </c>
      <c r="C244" s="376"/>
      <c r="D244" s="376"/>
      <c r="E244" s="376"/>
      <c r="F244" s="376"/>
      <c r="G244" s="376"/>
      <c r="I244" s="80" t="s">
        <v>63</v>
      </c>
      <c r="J244" s="81" t="str">
        <f>'Libri amë'!$M$369</f>
        <v>Shembullore</v>
      </c>
      <c r="K244" s="376"/>
      <c r="L244" s="376"/>
      <c r="M244" s="376"/>
      <c r="N244" s="376"/>
      <c r="O244" s="376"/>
    </row>
    <row r="245" spans="1:15" ht="18" customHeight="1" thickBot="1" x14ac:dyDescent="0.25">
      <c r="A245" s="411"/>
      <c r="B245" s="379"/>
      <c r="C245" s="379"/>
      <c r="D245" s="379"/>
      <c r="E245" s="379"/>
      <c r="F245" s="379"/>
      <c r="G245" s="412"/>
      <c r="I245" s="411"/>
      <c r="J245" s="379"/>
      <c r="K245" s="379"/>
      <c r="L245" s="379"/>
      <c r="M245" s="379"/>
      <c r="N245" s="379"/>
      <c r="O245" s="412"/>
    </row>
    <row r="246" spans="1:15" ht="18" customHeight="1" x14ac:dyDescent="0.25">
      <c r="A246" s="146" t="s">
        <v>137</v>
      </c>
      <c r="B246" s="147"/>
      <c r="C246" s="370" t="s">
        <v>138</v>
      </c>
      <c r="D246" s="371"/>
      <c r="E246" s="371"/>
      <c r="F246" s="371"/>
      <c r="G246" s="408"/>
      <c r="I246" s="146" t="s">
        <v>137</v>
      </c>
      <c r="J246" s="147"/>
      <c r="K246" s="370" t="s">
        <v>138</v>
      </c>
      <c r="L246" s="371"/>
      <c r="M246" s="371"/>
      <c r="N246" s="371"/>
      <c r="O246" s="408"/>
    </row>
    <row r="247" spans="1:15" ht="30" customHeight="1" thickBot="1" x14ac:dyDescent="0.25">
      <c r="A247" s="148"/>
      <c r="B247" s="149"/>
      <c r="C247" s="373"/>
      <c r="D247" s="374"/>
      <c r="E247" s="374"/>
      <c r="F247" s="374"/>
      <c r="G247" s="388"/>
      <c r="I247" s="148"/>
      <c r="J247" s="149"/>
      <c r="K247" s="373"/>
      <c r="L247" s="374"/>
      <c r="M247" s="374"/>
      <c r="N247" s="374"/>
      <c r="O247" s="388"/>
    </row>
    <row r="248" spans="1:15" ht="15" customHeight="1" thickBot="1" x14ac:dyDescent="0.25">
      <c r="A248" s="411"/>
      <c r="B248" s="374"/>
      <c r="C248" s="379"/>
      <c r="D248" s="379"/>
      <c r="E248" s="379"/>
      <c r="F248" s="379"/>
      <c r="G248" s="412"/>
      <c r="I248" s="373"/>
      <c r="J248" s="374"/>
      <c r="K248" s="379"/>
      <c r="L248" s="379"/>
      <c r="M248" s="379"/>
      <c r="N248" s="379"/>
      <c r="O248" s="412"/>
    </row>
    <row r="249" spans="1:15" ht="30" customHeight="1" x14ac:dyDescent="0.2">
      <c r="A249" s="422" t="s">
        <v>129</v>
      </c>
      <c r="B249" s="423"/>
      <c r="C249" s="423"/>
      <c r="D249" s="423"/>
      <c r="E249" s="423"/>
      <c r="F249" s="423"/>
      <c r="G249" s="424"/>
      <c r="I249" s="422" t="s">
        <v>129</v>
      </c>
      <c r="J249" s="423"/>
      <c r="K249" s="423"/>
      <c r="L249" s="423"/>
      <c r="M249" s="423"/>
      <c r="N249" s="423"/>
      <c r="O249" s="424"/>
    </row>
    <row r="250" spans="1:15" ht="30" customHeight="1" thickBot="1" x14ac:dyDescent="0.3">
      <c r="A250" s="144" t="s">
        <v>130</v>
      </c>
      <c r="B250" s="394"/>
      <c r="C250" s="395"/>
      <c r="D250" s="395"/>
      <c r="E250" s="395"/>
      <c r="F250" s="395"/>
      <c r="G250" s="395"/>
      <c r="I250" s="144" t="s">
        <v>130</v>
      </c>
      <c r="J250" s="394"/>
      <c r="K250" s="395"/>
      <c r="L250" s="395"/>
      <c r="M250" s="395"/>
      <c r="N250" s="395"/>
      <c r="O250" s="395"/>
    </row>
    <row r="251" spans="1:15" ht="30" customHeight="1" thickBot="1" x14ac:dyDescent="0.25">
      <c r="A251" s="179" t="s">
        <v>131</v>
      </c>
      <c r="B251" s="397" t="str">
        <f>' Të dhënat për suksesin'!$B$13</f>
        <v>Bleron Gashi</v>
      </c>
      <c r="C251" s="397"/>
      <c r="D251" s="397"/>
      <c r="E251" s="397"/>
      <c r="F251" s="397"/>
      <c r="G251" s="409"/>
      <c r="I251" s="145" t="s">
        <v>131</v>
      </c>
      <c r="J251" s="405">
        <f>' Të dhënat për suksesin'!$B$36</f>
        <v>0</v>
      </c>
      <c r="K251" s="405"/>
      <c r="L251" s="405"/>
      <c r="M251" s="405"/>
      <c r="N251" s="405"/>
      <c r="O251" s="410"/>
    </row>
    <row r="252" spans="1:15" ht="18" customHeight="1" thickBot="1" x14ac:dyDescent="0.3">
      <c r="A252" s="416" t="str">
        <f>' Të dhënat për suksesin'!$D$1</f>
        <v>Suksesi i nx. në kl VI -2  në gjysëmvjetorin e II-rë,vitit shkollor 2014/2015</v>
      </c>
      <c r="B252" s="382"/>
      <c r="C252" s="382"/>
      <c r="D252" s="382"/>
      <c r="E252" s="382"/>
      <c r="F252" s="382"/>
      <c r="G252" s="417"/>
      <c r="I252" s="418" t="str">
        <f>' Të dhënat për suksesin'!$D$1</f>
        <v>Suksesi i nx. në kl VI -2  në gjysëmvjetorin e II-rë,vitit shkollor 2014/2015</v>
      </c>
      <c r="J252" s="414"/>
      <c r="K252" s="414"/>
      <c r="L252" s="414"/>
      <c r="M252" s="414"/>
      <c r="N252" s="414"/>
      <c r="O252" s="419"/>
    </row>
    <row r="253" spans="1:15" ht="18" customHeight="1" thickBot="1" x14ac:dyDescent="0.3">
      <c r="A253" s="420" t="s">
        <v>132</v>
      </c>
      <c r="B253" s="385"/>
      <c r="C253" s="399" t="s">
        <v>133</v>
      </c>
      <c r="D253" s="399"/>
      <c r="E253" s="399"/>
      <c r="F253" s="399"/>
      <c r="G253" s="399"/>
      <c r="I253" s="421" t="s">
        <v>132</v>
      </c>
      <c r="J253" s="391"/>
      <c r="K253" s="392" t="s">
        <v>133</v>
      </c>
      <c r="L253" s="392"/>
      <c r="M253" s="392"/>
      <c r="N253" s="392"/>
      <c r="O253" s="392"/>
    </row>
    <row r="254" spans="1:15" ht="18" customHeight="1" thickBot="1" x14ac:dyDescent="0.3">
      <c r="A254" s="80" t="str">
        <f>' Të dhënat për suksesin'!$D$4</f>
        <v>Gjuhë shqipe</v>
      </c>
      <c r="B254" s="150" t="str">
        <f>'Libri amë'!$C$354</f>
        <v>Sh.Mirë(4)</v>
      </c>
      <c r="C254" s="376"/>
      <c r="D254" s="376"/>
      <c r="E254" s="376"/>
      <c r="F254" s="376"/>
      <c r="G254" s="376"/>
      <c r="I254" s="80" t="str">
        <f>' Të dhënat për suksesin'!$D$4</f>
        <v>Gjuhë shqipe</v>
      </c>
      <c r="J254" s="150" t="str">
        <f>'Libri amë'!$M$354</f>
        <v>-</v>
      </c>
      <c r="K254" s="376"/>
      <c r="L254" s="376"/>
      <c r="M254" s="376"/>
      <c r="N254" s="376"/>
      <c r="O254" s="376"/>
    </row>
    <row r="255" spans="1:15" ht="18" customHeight="1" thickBot="1" x14ac:dyDescent="0.3">
      <c r="A255" s="80" t="str">
        <f>' Të dhënat për suksesin'!$E$4</f>
        <v>Gjuhë angleze</v>
      </c>
      <c r="B255" s="150" t="str">
        <f>'Libri amë'!$C$355</f>
        <v>Sh.Mirë(4)</v>
      </c>
      <c r="C255" s="376"/>
      <c r="D255" s="376"/>
      <c r="E255" s="376"/>
      <c r="F255" s="376"/>
      <c r="G255" s="376"/>
      <c r="I255" s="80" t="str">
        <f>' Të dhënat për suksesin'!$E$4</f>
        <v>Gjuhë angleze</v>
      </c>
      <c r="J255" s="150" t="str">
        <f>'Libri amë'!$M$355</f>
        <v>-</v>
      </c>
      <c r="K255" s="376"/>
      <c r="L255" s="376"/>
      <c r="M255" s="376"/>
      <c r="N255" s="376"/>
      <c r="O255" s="376"/>
    </row>
    <row r="256" spans="1:15" ht="18" customHeight="1" thickBot="1" x14ac:dyDescent="0.3">
      <c r="A256" s="80" t="str">
        <f>' Të dhënat për suksesin'!$F$4</f>
        <v>Matematikë</v>
      </c>
      <c r="B256" s="150" t="str">
        <f>'Libri amë'!$C$356</f>
        <v>Sh.Mirë(4)</v>
      </c>
      <c r="C256" s="376"/>
      <c r="D256" s="376"/>
      <c r="E256" s="376"/>
      <c r="F256" s="376"/>
      <c r="G256" s="376"/>
      <c r="I256" s="80" t="str">
        <f>' Të dhënat për suksesin'!$F$4</f>
        <v>Matematikë</v>
      </c>
      <c r="J256" s="150" t="str">
        <f>'Libri amë'!$M$356</f>
        <v>-</v>
      </c>
      <c r="K256" s="376"/>
      <c r="L256" s="376"/>
      <c r="M256" s="376"/>
      <c r="N256" s="376"/>
      <c r="O256" s="376"/>
    </row>
    <row r="257" spans="1:15" ht="18" customHeight="1" thickBot="1" x14ac:dyDescent="0.3">
      <c r="A257" s="80" t="str">
        <f>' Të dhënat për suksesin'!$G$4</f>
        <v>Biologji</v>
      </c>
      <c r="B257" s="150" t="str">
        <f>'Libri amë'!$C$357</f>
        <v>Mirë(3)</v>
      </c>
      <c r="C257" s="376"/>
      <c r="D257" s="376"/>
      <c r="E257" s="376"/>
      <c r="F257" s="376"/>
      <c r="G257" s="376"/>
      <c r="I257" s="80" t="str">
        <f>' Të dhënat për suksesin'!$G$4</f>
        <v>Biologji</v>
      </c>
      <c r="J257" s="150" t="str">
        <f>'Libri amë'!$M$357</f>
        <v>-</v>
      </c>
      <c r="K257" s="376"/>
      <c r="L257" s="376"/>
      <c r="M257" s="376"/>
      <c r="N257" s="376"/>
      <c r="O257" s="376"/>
    </row>
    <row r="258" spans="1:15" ht="18" customHeight="1" thickBot="1" x14ac:dyDescent="0.3">
      <c r="A258" s="80" t="str">
        <f>' Të dhënat për suksesin'!$H$4</f>
        <v>Fizikë</v>
      </c>
      <c r="B258" s="150" t="str">
        <f>'Libri amë'!$C$358</f>
        <v>Shkëlq.(5)</v>
      </c>
      <c r="C258" s="376"/>
      <c r="D258" s="376"/>
      <c r="E258" s="376"/>
      <c r="F258" s="376"/>
      <c r="G258" s="376"/>
      <c r="I258" s="80" t="str">
        <f>' Të dhënat për suksesin'!$H$4</f>
        <v>Fizikë</v>
      </c>
      <c r="J258" s="150" t="str">
        <f>'Libri amë'!$M$358</f>
        <v>-</v>
      </c>
      <c r="K258" s="376"/>
      <c r="L258" s="376"/>
      <c r="M258" s="376"/>
      <c r="N258" s="376"/>
      <c r="O258" s="376"/>
    </row>
    <row r="259" spans="1:15" ht="18" customHeight="1" thickBot="1" x14ac:dyDescent="0.3">
      <c r="A259" s="80" t="str">
        <f>' Të dhënat për suksesin'!$I$4</f>
        <v>Kimi</v>
      </c>
      <c r="B259" s="150" t="str">
        <f>'Libri amë'!$C$359</f>
        <v>-</v>
      </c>
      <c r="C259" s="376"/>
      <c r="D259" s="376"/>
      <c r="E259" s="376"/>
      <c r="F259" s="376"/>
      <c r="G259" s="376"/>
      <c r="I259" s="80" t="str">
        <f>' Të dhënat për suksesin'!$I$4</f>
        <v>Kimi</v>
      </c>
      <c r="J259" s="150" t="str">
        <f>'Libri amë'!$M$359</f>
        <v>-</v>
      </c>
      <c r="K259" s="376"/>
      <c r="L259" s="376"/>
      <c r="M259" s="376"/>
      <c r="N259" s="376"/>
      <c r="O259" s="376"/>
    </row>
    <row r="260" spans="1:15" ht="18" customHeight="1" thickBot="1" x14ac:dyDescent="0.3">
      <c r="A260" s="80" t="str">
        <f>' Të dhënat për suksesin'!$J$4</f>
        <v>Histori</v>
      </c>
      <c r="B260" s="150" t="str">
        <f>'Libri amë'!$C$360</f>
        <v>Mirë(3)</v>
      </c>
      <c r="C260" s="376"/>
      <c r="D260" s="376"/>
      <c r="E260" s="376"/>
      <c r="F260" s="376"/>
      <c r="G260" s="376"/>
      <c r="I260" s="80" t="str">
        <f>' Të dhënat për suksesin'!$J$4</f>
        <v>Histori</v>
      </c>
      <c r="J260" s="150" t="str">
        <f>'Libri amë'!$M$360</f>
        <v>-</v>
      </c>
      <c r="K260" s="376"/>
      <c r="L260" s="376"/>
      <c r="M260" s="376"/>
      <c r="N260" s="376"/>
      <c r="O260" s="376"/>
    </row>
    <row r="261" spans="1:15" ht="18" customHeight="1" thickBot="1" x14ac:dyDescent="0.3">
      <c r="A261" s="80" t="str">
        <f>' Të dhënat për suksesin'!$K$4</f>
        <v>Gjeografi</v>
      </c>
      <c r="B261" s="150" t="str">
        <f>'Libri amë'!$C$361</f>
        <v>Mirë(3)</v>
      </c>
      <c r="C261" s="376"/>
      <c r="D261" s="376"/>
      <c r="E261" s="376"/>
      <c r="F261" s="376"/>
      <c r="G261" s="376"/>
      <c r="I261" s="80" t="str">
        <f>' Të dhënat për suksesin'!$K$4</f>
        <v>Gjeografi</v>
      </c>
      <c r="J261" s="150" t="str">
        <f>'Libri amë'!$M$361</f>
        <v>-</v>
      </c>
      <c r="K261" s="376"/>
      <c r="L261" s="376"/>
      <c r="M261" s="376"/>
      <c r="N261" s="376"/>
      <c r="O261" s="376"/>
    </row>
    <row r="262" spans="1:15" ht="18" customHeight="1" thickBot="1" x14ac:dyDescent="0.3">
      <c r="A262" s="80" t="str">
        <f>' Të dhënat për suksesin'!$L$4</f>
        <v>Edukatë qytetare</v>
      </c>
      <c r="B262" s="150" t="str">
        <f>'Libri amë'!$C$362</f>
        <v>Sh.Mirë(4)</v>
      </c>
      <c r="C262" s="376"/>
      <c r="D262" s="376"/>
      <c r="E262" s="376"/>
      <c r="F262" s="376"/>
      <c r="G262" s="376"/>
      <c r="I262" s="80" t="str">
        <f>' Të dhënat për suksesin'!$L$4</f>
        <v>Edukatë qytetare</v>
      </c>
      <c r="J262" s="150" t="str">
        <f>'Libri amë'!$M$362</f>
        <v>-</v>
      </c>
      <c r="K262" s="376"/>
      <c r="L262" s="376"/>
      <c r="M262" s="376"/>
      <c r="N262" s="376"/>
      <c r="O262" s="376"/>
    </row>
    <row r="263" spans="1:15" ht="18" customHeight="1" thickBot="1" x14ac:dyDescent="0.3">
      <c r="A263" s="80" t="str">
        <f>' Të dhënat për suksesin'!$M$4</f>
        <v>Edukatë muzikore</v>
      </c>
      <c r="B263" s="150" t="str">
        <f>'Libri amë'!$C$363</f>
        <v>Shkëlq.(5)</v>
      </c>
      <c r="C263" s="376"/>
      <c r="D263" s="376"/>
      <c r="E263" s="376"/>
      <c r="F263" s="376"/>
      <c r="G263" s="376"/>
      <c r="I263" s="80" t="str">
        <f>' Të dhënat për suksesin'!$M$4</f>
        <v>Edukatë muzikore</v>
      </c>
      <c r="J263" s="150" t="str">
        <f>'Libri amë'!$M$363</f>
        <v>-</v>
      </c>
      <c r="K263" s="376"/>
      <c r="L263" s="376"/>
      <c r="M263" s="376"/>
      <c r="N263" s="376"/>
      <c r="O263" s="376"/>
    </row>
    <row r="264" spans="1:15" ht="18" customHeight="1" thickBot="1" x14ac:dyDescent="0.3">
      <c r="A264" s="80" t="str">
        <f>' Të dhënat për suksesin'!$N$4</f>
        <v>Edukatë figurative</v>
      </c>
      <c r="B264" s="150" t="str">
        <f>'Libri amë'!$C$364</f>
        <v>Shkëlq.(5)</v>
      </c>
      <c r="C264" s="376"/>
      <c r="D264" s="376"/>
      <c r="E264" s="376"/>
      <c r="F264" s="376"/>
      <c r="G264" s="376"/>
      <c r="I264" s="80" t="str">
        <f>' Të dhënat për suksesin'!$N$4</f>
        <v>Edukatë figurative</v>
      </c>
      <c r="J264" s="150" t="str">
        <f>'Libri amë'!$M$364</f>
        <v>-</v>
      </c>
      <c r="K264" s="376"/>
      <c r="L264" s="376"/>
      <c r="M264" s="376"/>
      <c r="N264" s="376"/>
      <c r="O264" s="376"/>
    </row>
    <row r="265" spans="1:15" ht="18" customHeight="1" thickBot="1" x14ac:dyDescent="0.3">
      <c r="A265" s="80" t="str">
        <f>' Të dhënat për suksesin'!$O$4</f>
        <v>Teknologji</v>
      </c>
      <c r="B265" s="150" t="str">
        <f>'Libri amë'!$C$365</f>
        <v>Sh.Mirë(4)</v>
      </c>
      <c r="C265" s="376"/>
      <c r="D265" s="376"/>
      <c r="E265" s="376"/>
      <c r="F265" s="376"/>
      <c r="G265" s="376"/>
      <c r="I265" s="80" t="str">
        <f>' Të dhënat për suksesin'!$O$4</f>
        <v>Teknologji</v>
      </c>
      <c r="J265" s="150" t="str">
        <f>'Libri amë'!$M$365</f>
        <v>-</v>
      </c>
      <c r="K265" s="376"/>
      <c r="L265" s="376"/>
      <c r="M265" s="376"/>
      <c r="N265" s="376"/>
      <c r="O265" s="376"/>
    </row>
    <row r="266" spans="1:15" ht="18" customHeight="1" thickBot="1" x14ac:dyDescent="0.3">
      <c r="A266" s="80" t="str">
        <f>' Të dhënat për suksesin'!$P$4</f>
        <v>Edukatë fizike</v>
      </c>
      <c r="B266" s="150" t="str">
        <f>'Libri amë'!$C$366</f>
        <v>Shkëlq.(5)</v>
      </c>
      <c r="C266" s="376"/>
      <c r="D266" s="376"/>
      <c r="E266" s="376"/>
      <c r="F266" s="376"/>
      <c r="G266" s="376"/>
      <c r="I266" s="80" t="str">
        <f>' Të dhënat për suksesin'!$P$4</f>
        <v>Edukatë fizike</v>
      </c>
      <c r="J266" s="150" t="str">
        <f>'Libri amë'!$M$366</f>
        <v>-</v>
      </c>
      <c r="K266" s="376"/>
      <c r="L266" s="376"/>
      <c r="M266" s="376"/>
      <c r="N266" s="376"/>
      <c r="O266" s="376"/>
    </row>
    <row r="267" spans="1:15" ht="18" customHeight="1" thickBot="1" x14ac:dyDescent="0.3">
      <c r="A267" s="80" t="str">
        <f>' Të dhënat për suksesin'!$Q$4</f>
        <v>Mz. Ekologjia dhe mjedisi</v>
      </c>
      <c r="B267" s="150" t="str">
        <f>'Libri amë'!$C$367</f>
        <v>-</v>
      </c>
      <c r="C267" s="376"/>
      <c r="D267" s="376"/>
      <c r="E267" s="376"/>
      <c r="F267" s="376"/>
      <c r="G267" s="376"/>
      <c r="I267" s="80" t="str">
        <f>' Të dhënat për suksesin'!$Q$4</f>
        <v>Mz. Ekologjia dhe mjedisi</v>
      </c>
      <c r="J267" s="150" t="str">
        <f>'Libri amë'!$M$367</f>
        <v>-</v>
      </c>
      <c r="K267" s="376"/>
      <c r="L267" s="376"/>
      <c r="M267" s="376"/>
      <c r="N267" s="376"/>
      <c r="O267" s="376"/>
    </row>
    <row r="268" spans="1:15" ht="18" customHeight="1" thickBot="1" x14ac:dyDescent="0.3">
      <c r="A268" s="80" t="str">
        <f>' Të dhënat për suksesin'!$R$4</f>
        <v>Mz. Anglisht</v>
      </c>
      <c r="B268" s="150" t="str">
        <f>'Libri amë'!$C$368</f>
        <v>-</v>
      </c>
      <c r="C268" s="376"/>
      <c r="D268" s="376"/>
      <c r="E268" s="376"/>
      <c r="F268" s="376"/>
      <c r="G268" s="376"/>
      <c r="I268" s="80" t="str">
        <f>' Të dhënat për suksesin'!$R$4</f>
        <v>Mz. Anglisht</v>
      </c>
      <c r="J268" s="150" t="str">
        <f>'Libri amë'!$M$368</f>
        <v>-</v>
      </c>
      <c r="K268" s="376"/>
      <c r="L268" s="376"/>
      <c r="M268" s="376"/>
      <c r="N268" s="376"/>
      <c r="O268" s="376"/>
    </row>
    <row r="269" spans="1:15" ht="18" customHeight="1" thickBot="1" x14ac:dyDescent="0.3">
      <c r="A269" s="80" t="str">
        <f>' Të dhënat për suksesin'!$S$4</f>
        <v>Nota mesatare</v>
      </c>
      <c r="B269" s="81">
        <f>'Të dhënat për Lib. amë'!$AO$13</f>
        <v>4.08</v>
      </c>
      <c r="C269" s="376"/>
      <c r="D269" s="376"/>
      <c r="E269" s="376"/>
      <c r="F269" s="376"/>
      <c r="G269" s="376"/>
      <c r="I269" s="80" t="s">
        <v>4</v>
      </c>
      <c r="J269" s="81">
        <f>'Të dhënat për Lib. amë'!$AO$36</f>
        <v>0</v>
      </c>
      <c r="K269" s="376"/>
      <c r="L269" s="376"/>
      <c r="M269" s="376"/>
      <c r="N269" s="376"/>
      <c r="O269" s="376"/>
    </row>
    <row r="270" spans="1:15" ht="18" customHeight="1" thickBot="1" x14ac:dyDescent="0.3">
      <c r="A270" s="80" t="s">
        <v>5</v>
      </c>
      <c r="B270" s="92" t="str">
        <f>'Të dhënat për Lib. amë'!$AT$13</f>
        <v>Shumë mirë(4)</v>
      </c>
      <c r="C270" s="376"/>
      <c r="D270" s="376"/>
      <c r="E270" s="376"/>
      <c r="F270" s="376"/>
      <c r="G270" s="376"/>
      <c r="I270" s="80" t="s">
        <v>5</v>
      </c>
      <c r="J270" s="92" t="str">
        <f>'Të dhënat për Lib. amë'!$AT$36</f>
        <v>I pa notuar</v>
      </c>
      <c r="K270" s="376"/>
      <c r="L270" s="376"/>
      <c r="M270" s="376"/>
      <c r="N270" s="376"/>
      <c r="O270" s="376"/>
    </row>
    <row r="271" spans="1:15" ht="18" customHeight="1" thickBot="1" x14ac:dyDescent="0.3">
      <c r="A271" s="80" t="s">
        <v>134</v>
      </c>
      <c r="B271" s="81">
        <f>'Të dhënat për Lib. amë'!$AQ$13</f>
        <v>0</v>
      </c>
      <c r="C271" s="376"/>
      <c r="D271" s="376"/>
      <c r="E271" s="376"/>
      <c r="F271" s="376"/>
      <c r="G271" s="376"/>
      <c r="I271" s="80" t="s">
        <v>134</v>
      </c>
      <c r="J271" s="81">
        <f>'Të dhënat për Lib. amë'!$AQ$36</f>
        <v>0</v>
      </c>
      <c r="K271" s="376"/>
      <c r="L271" s="376"/>
      <c r="M271" s="376"/>
      <c r="N271" s="376"/>
      <c r="O271" s="376"/>
    </row>
    <row r="272" spans="1:15" ht="18" customHeight="1" thickBot="1" x14ac:dyDescent="0.3">
      <c r="A272" s="80" t="s">
        <v>135</v>
      </c>
      <c r="B272" s="81">
        <f>'Të dhënat për Lib. amë'!$AR$13</f>
        <v>17</v>
      </c>
      <c r="C272" s="376"/>
      <c r="D272" s="376"/>
      <c r="E272" s="376"/>
      <c r="F272" s="376"/>
      <c r="G272" s="376"/>
      <c r="I272" s="80" t="s">
        <v>135</v>
      </c>
      <c r="J272" s="81">
        <f>'Të dhënat për Lib. amë'!$AR$36</f>
        <v>0</v>
      </c>
      <c r="K272" s="376"/>
      <c r="L272" s="376"/>
      <c r="M272" s="376"/>
      <c r="N272" s="376"/>
      <c r="O272" s="376"/>
    </row>
    <row r="273" spans="1:15" ht="18" customHeight="1" thickBot="1" x14ac:dyDescent="0.3">
      <c r="A273" s="80" t="s">
        <v>136</v>
      </c>
      <c r="B273" s="81">
        <f>'Të dhënat për Lib. amë'!$AS$13</f>
        <v>0</v>
      </c>
      <c r="C273" s="376"/>
      <c r="D273" s="376"/>
      <c r="E273" s="376"/>
      <c r="F273" s="376"/>
      <c r="G273" s="376"/>
      <c r="I273" s="80" t="s">
        <v>136</v>
      </c>
      <c r="J273" s="81">
        <f>'Të dhënat për Lib. amë'!$AS$36</f>
        <v>0</v>
      </c>
      <c r="K273" s="376"/>
      <c r="L273" s="376"/>
      <c r="M273" s="376"/>
      <c r="N273" s="376"/>
      <c r="O273" s="376"/>
    </row>
    <row r="274" spans="1:15" ht="18" customHeight="1" thickBot="1" x14ac:dyDescent="0.3">
      <c r="A274" s="80" t="s">
        <v>11</v>
      </c>
      <c r="B274" s="81">
        <f>SUM(B272:B273)</f>
        <v>17</v>
      </c>
      <c r="C274" s="376"/>
      <c r="D274" s="376"/>
      <c r="E274" s="376"/>
      <c r="F274" s="376"/>
      <c r="G274" s="376"/>
      <c r="I274" s="80" t="s">
        <v>11</v>
      </c>
      <c r="J274" s="81">
        <f>SUM(J272:J273)</f>
        <v>0</v>
      </c>
      <c r="K274" s="376"/>
      <c r="L274" s="376"/>
      <c r="M274" s="376"/>
      <c r="N274" s="376"/>
      <c r="O274" s="376"/>
    </row>
    <row r="275" spans="1:15" ht="18" customHeight="1" thickBot="1" x14ac:dyDescent="0.3">
      <c r="A275" s="80" t="s">
        <v>63</v>
      </c>
      <c r="B275" s="81" t="str">
        <f>'Libri amë'!$C$369</f>
        <v>Shembullore</v>
      </c>
      <c r="C275" s="376"/>
      <c r="D275" s="376"/>
      <c r="E275" s="376"/>
      <c r="F275" s="376"/>
      <c r="G275" s="376"/>
      <c r="I275" s="80" t="s">
        <v>63</v>
      </c>
      <c r="J275" s="81" t="str">
        <f>'Libri amë'!$M$369</f>
        <v>Shembullore</v>
      </c>
      <c r="K275" s="376"/>
      <c r="L275" s="376"/>
      <c r="M275" s="376"/>
      <c r="N275" s="376"/>
      <c r="O275" s="376"/>
    </row>
    <row r="276" spans="1:15" ht="18" customHeight="1" thickBot="1" x14ac:dyDescent="0.25">
      <c r="A276" s="411"/>
      <c r="B276" s="379"/>
      <c r="C276" s="379"/>
      <c r="D276" s="379"/>
      <c r="E276" s="379"/>
      <c r="F276" s="379"/>
      <c r="G276" s="412"/>
      <c r="I276" s="411"/>
      <c r="J276" s="379"/>
      <c r="K276" s="379"/>
      <c r="L276" s="379"/>
      <c r="M276" s="379"/>
      <c r="N276" s="379"/>
      <c r="O276" s="412"/>
    </row>
    <row r="277" spans="1:15" ht="18" customHeight="1" x14ac:dyDescent="0.25">
      <c r="A277" s="146" t="s">
        <v>137</v>
      </c>
      <c r="B277" s="147"/>
      <c r="C277" s="370" t="s">
        <v>138</v>
      </c>
      <c r="D277" s="371"/>
      <c r="E277" s="371"/>
      <c r="F277" s="371"/>
      <c r="G277" s="408"/>
      <c r="I277" s="146" t="s">
        <v>137</v>
      </c>
      <c r="J277" s="147"/>
      <c r="K277" s="370" t="s">
        <v>138</v>
      </c>
      <c r="L277" s="371"/>
      <c r="M277" s="371"/>
      <c r="N277" s="371"/>
      <c r="O277" s="408"/>
    </row>
    <row r="278" spans="1:15" ht="30" customHeight="1" thickBot="1" x14ac:dyDescent="0.25">
      <c r="A278" s="148"/>
      <c r="B278" s="149"/>
      <c r="C278" s="373"/>
      <c r="D278" s="374"/>
      <c r="E278" s="374"/>
      <c r="F278" s="374"/>
      <c r="G278" s="388"/>
      <c r="I278" s="148"/>
      <c r="J278" s="149"/>
      <c r="K278" s="373"/>
      <c r="L278" s="374"/>
      <c r="M278" s="374"/>
      <c r="N278" s="374"/>
      <c r="O278" s="388"/>
    </row>
    <row r="279" spans="1:15" ht="15" customHeight="1" thickBot="1" x14ac:dyDescent="0.25">
      <c r="A279" s="411"/>
      <c r="B279" s="374"/>
      <c r="C279" s="379"/>
      <c r="D279" s="379"/>
      <c r="E279" s="379"/>
      <c r="F279" s="379"/>
      <c r="G279" s="412"/>
      <c r="I279" s="373"/>
      <c r="J279" s="374"/>
      <c r="K279" s="379"/>
      <c r="L279" s="379"/>
      <c r="M279" s="379"/>
      <c r="N279" s="379"/>
      <c r="O279" s="412"/>
    </row>
    <row r="280" spans="1:15" ht="30" customHeight="1" x14ac:dyDescent="0.2">
      <c r="A280" s="422" t="s">
        <v>129</v>
      </c>
      <c r="B280" s="423"/>
      <c r="C280" s="423"/>
      <c r="D280" s="423"/>
      <c r="E280" s="423"/>
      <c r="F280" s="423"/>
      <c r="G280" s="424"/>
      <c r="I280" s="422" t="s">
        <v>129</v>
      </c>
      <c r="J280" s="423"/>
      <c r="K280" s="423"/>
      <c r="L280" s="423"/>
      <c r="M280" s="423"/>
      <c r="N280" s="423"/>
      <c r="O280" s="424"/>
    </row>
    <row r="281" spans="1:15" ht="30" customHeight="1" thickBot="1" x14ac:dyDescent="0.3">
      <c r="A281" s="144" t="s">
        <v>130</v>
      </c>
      <c r="B281" s="394"/>
      <c r="C281" s="395"/>
      <c r="D281" s="395"/>
      <c r="E281" s="395"/>
      <c r="F281" s="395"/>
      <c r="G281" s="395"/>
      <c r="I281" s="144" t="s">
        <v>130</v>
      </c>
      <c r="J281" s="394"/>
      <c r="K281" s="395"/>
      <c r="L281" s="395"/>
      <c r="M281" s="395"/>
      <c r="N281" s="395"/>
      <c r="O281" s="395"/>
    </row>
    <row r="282" spans="1:15" ht="30" customHeight="1" thickBot="1" x14ac:dyDescent="0.25">
      <c r="A282" s="179" t="s">
        <v>131</v>
      </c>
      <c r="B282" s="397" t="str">
        <f>' Të dhënat për suksesin'!$B$14</f>
        <v>Bardhyl Elshani</v>
      </c>
      <c r="C282" s="397"/>
      <c r="D282" s="397"/>
      <c r="E282" s="397"/>
      <c r="F282" s="397"/>
      <c r="G282" s="409"/>
      <c r="I282" s="145" t="s">
        <v>131</v>
      </c>
      <c r="J282" s="405">
        <f>' Të dhënat për suksesin'!$B$37</f>
        <v>0</v>
      </c>
      <c r="K282" s="405"/>
      <c r="L282" s="405"/>
      <c r="M282" s="405"/>
      <c r="N282" s="405"/>
      <c r="O282" s="410"/>
    </row>
    <row r="283" spans="1:15" ht="18" customHeight="1" thickBot="1" x14ac:dyDescent="0.3">
      <c r="A283" s="416" t="str">
        <f>' Të dhënat për suksesin'!$D$1</f>
        <v>Suksesi i nx. në kl VI -2  në gjysëmvjetorin e II-rë,vitit shkollor 2014/2015</v>
      </c>
      <c r="B283" s="382"/>
      <c r="C283" s="382"/>
      <c r="D283" s="382"/>
      <c r="E283" s="382"/>
      <c r="F283" s="382"/>
      <c r="G283" s="417"/>
      <c r="I283" s="418" t="str">
        <f>' Të dhënat për suksesin'!$D$1</f>
        <v>Suksesi i nx. në kl VI -2  në gjysëmvjetorin e II-rë,vitit shkollor 2014/2015</v>
      </c>
      <c r="J283" s="414"/>
      <c r="K283" s="414"/>
      <c r="L283" s="414"/>
      <c r="M283" s="414"/>
      <c r="N283" s="414"/>
      <c r="O283" s="419"/>
    </row>
    <row r="284" spans="1:15" ht="18" customHeight="1" thickBot="1" x14ac:dyDescent="0.3">
      <c r="A284" s="420" t="s">
        <v>132</v>
      </c>
      <c r="B284" s="385"/>
      <c r="C284" s="399" t="s">
        <v>133</v>
      </c>
      <c r="D284" s="399"/>
      <c r="E284" s="399"/>
      <c r="F284" s="399"/>
      <c r="G284" s="399"/>
      <c r="I284" s="421" t="s">
        <v>132</v>
      </c>
      <c r="J284" s="391"/>
      <c r="K284" s="392" t="s">
        <v>133</v>
      </c>
      <c r="L284" s="392"/>
      <c r="M284" s="392"/>
      <c r="N284" s="392"/>
      <c r="O284" s="392"/>
    </row>
    <row r="285" spans="1:15" ht="18" customHeight="1" thickBot="1" x14ac:dyDescent="0.3">
      <c r="A285" s="80" t="str">
        <f>' Të dhënat për suksesin'!$D$4</f>
        <v>Gjuhë shqipe</v>
      </c>
      <c r="B285" s="150" t="str">
        <f>'Libri amë'!$C$396</f>
        <v>Mjaft.(2)</v>
      </c>
      <c r="C285" s="376"/>
      <c r="D285" s="376"/>
      <c r="E285" s="376"/>
      <c r="F285" s="376"/>
      <c r="G285" s="376"/>
      <c r="I285" s="80" t="str">
        <f>' Të dhënat për suksesin'!$D$4</f>
        <v>Gjuhë shqipe</v>
      </c>
      <c r="J285" s="150" t="str">
        <f>'Libri amë'!$M$396</f>
        <v>-</v>
      </c>
      <c r="K285" s="376"/>
      <c r="L285" s="376"/>
      <c r="M285" s="376"/>
      <c r="N285" s="376"/>
      <c r="O285" s="376"/>
    </row>
    <row r="286" spans="1:15" ht="18" customHeight="1" thickBot="1" x14ac:dyDescent="0.3">
      <c r="A286" s="80" t="str">
        <f>' Të dhënat për suksesin'!$E$4</f>
        <v>Gjuhë angleze</v>
      </c>
      <c r="B286" s="150" t="str">
        <f>'Libri amë'!$C$397</f>
        <v>Mjaft.(2)</v>
      </c>
      <c r="C286" s="376"/>
      <c r="D286" s="376"/>
      <c r="E286" s="376"/>
      <c r="F286" s="376"/>
      <c r="G286" s="376"/>
      <c r="I286" s="80" t="str">
        <f>' Të dhënat për suksesin'!$E$4</f>
        <v>Gjuhë angleze</v>
      </c>
      <c r="J286" s="150" t="str">
        <f>'Libri amë'!$M$397</f>
        <v>-</v>
      </c>
      <c r="K286" s="376"/>
      <c r="L286" s="376"/>
      <c r="M286" s="376"/>
      <c r="N286" s="376"/>
      <c r="O286" s="376"/>
    </row>
    <row r="287" spans="1:15" ht="18" customHeight="1" thickBot="1" x14ac:dyDescent="0.3">
      <c r="A287" s="80" t="str">
        <f>' Të dhënat për suksesin'!$F$4</f>
        <v>Matematikë</v>
      </c>
      <c r="B287" s="150" t="str">
        <f>'Libri amë'!$C$398</f>
        <v>Mirë(3)</v>
      </c>
      <c r="C287" s="376"/>
      <c r="D287" s="376"/>
      <c r="E287" s="376"/>
      <c r="F287" s="376"/>
      <c r="G287" s="376"/>
      <c r="I287" s="80" t="str">
        <f>' Të dhënat për suksesin'!$F$4</f>
        <v>Matematikë</v>
      </c>
      <c r="J287" s="150" t="str">
        <f>'Libri amë'!$M$398</f>
        <v>-</v>
      </c>
      <c r="K287" s="376"/>
      <c r="L287" s="376"/>
      <c r="M287" s="376"/>
      <c r="N287" s="376"/>
      <c r="O287" s="376"/>
    </row>
    <row r="288" spans="1:15" ht="18" customHeight="1" thickBot="1" x14ac:dyDescent="0.3">
      <c r="A288" s="80" t="str">
        <f>' Të dhënat për suksesin'!$G$4</f>
        <v>Biologji</v>
      </c>
      <c r="B288" s="150" t="str">
        <f>'Libri amë'!$C$399</f>
        <v>Mjaft.(2)</v>
      </c>
      <c r="C288" s="376"/>
      <c r="D288" s="376"/>
      <c r="E288" s="376"/>
      <c r="F288" s="376"/>
      <c r="G288" s="376"/>
      <c r="I288" s="80" t="str">
        <f>' Të dhënat për suksesin'!$G$4</f>
        <v>Biologji</v>
      </c>
      <c r="J288" s="150" t="str">
        <f>'Libri amë'!$M$399</f>
        <v>-</v>
      </c>
      <c r="K288" s="376"/>
      <c r="L288" s="376"/>
      <c r="M288" s="376"/>
      <c r="N288" s="376"/>
      <c r="O288" s="376"/>
    </row>
    <row r="289" spans="1:15" ht="18" customHeight="1" thickBot="1" x14ac:dyDescent="0.3">
      <c r="A289" s="80" t="str">
        <f>' Të dhënat për suksesin'!$H$4</f>
        <v>Fizikë</v>
      </c>
      <c r="B289" s="150" t="str">
        <f>'Libri amë'!$C$400</f>
        <v>Mjaft.(2)</v>
      </c>
      <c r="C289" s="376"/>
      <c r="D289" s="376"/>
      <c r="E289" s="376"/>
      <c r="F289" s="376"/>
      <c r="G289" s="376"/>
      <c r="I289" s="80" t="str">
        <f>' Të dhënat për suksesin'!$H$4</f>
        <v>Fizikë</v>
      </c>
      <c r="J289" s="150" t="str">
        <f>'Libri amë'!$M$400</f>
        <v>-</v>
      </c>
      <c r="K289" s="376"/>
      <c r="L289" s="376"/>
      <c r="M289" s="376"/>
      <c r="N289" s="376"/>
      <c r="O289" s="376"/>
    </row>
    <row r="290" spans="1:15" ht="18" customHeight="1" thickBot="1" x14ac:dyDescent="0.3">
      <c r="A290" s="80" t="str">
        <f>' Të dhënat për suksesin'!$I$4</f>
        <v>Kimi</v>
      </c>
      <c r="B290" s="150" t="str">
        <f>'Libri amë'!$C$401</f>
        <v>-</v>
      </c>
      <c r="C290" s="376"/>
      <c r="D290" s="376"/>
      <c r="E290" s="376"/>
      <c r="F290" s="376"/>
      <c r="G290" s="376"/>
      <c r="I290" s="80" t="str">
        <f>' Të dhënat për suksesin'!$I$4</f>
        <v>Kimi</v>
      </c>
      <c r="J290" s="150" t="str">
        <f>'Libri amë'!$M$401</f>
        <v>-</v>
      </c>
      <c r="K290" s="376"/>
      <c r="L290" s="376"/>
      <c r="M290" s="376"/>
      <c r="N290" s="376"/>
      <c r="O290" s="376"/>
    </row>
    <row r="291" spans="1:15" ht="18" customHeight="1" thickBot="1" x14ac:dyDescent="0.3">
      <c r="A291" s="80" t="str">
        <f>' Të dhënat për suksesin'!$J$4</f>
        <v>Histori</v>
      </c>
      <c r="B291" s="150" t="str">
        <f>'Libri amë'!$C$402</f>
        <v>Mjaft.(2)</v>
      </c>
      <c r="C291" s="376"/>
      <c r="D291" s="376"/>
      <c r="E291" s="376"/>
      <c r="F291" s="376"/>
      <c r="G291" s="376"/>
      <c r="I291" s="80" t="str">
        <f>' Të dhënat për suksesin'!$J$4</f>
        <v>Histori</v>
      </c>
      <c r="J291" s="150" t="str">
        <f>'Libri amë'!$M$402</f>
        <v>-</v>
      </c>
      <c r="K291" s="376"/>
      <c r="L291" s="376"/>
      <c r="M291" s="376"/>
      <c r="N291" s="376"/>
      <c r="O291" s="376"/>
    </row>
    <row r="292" spans="1:15" ht="18" customHeight="1" thickBot="1" x14ac:dyDescent="0.3">
      <c r="A292" s="80" t="str">
        <f>' Të dhënat për suksesin'!$K$4</f>
        <v>Gjeografi</v>
      </c>
      <c r="B292" s="150" t="str">
        <f>'Libri amë'!$C$403</f>
        <v>Pamjaft.(1)</v>
      </c>
      <c r="C292" s="376"/>
      <c r="D292" s="376"/>
      <c r="E292" s="376"/>
      <c r="F292" s="376"/>
      <c r="G292" s="376"/>
      <c r="I292" s="80" t="str">
        <f>' Të dhënat për suksesin'!$K$4</f>
        <v>Gjeografi</v>
      </c>
      <c r="J292" s="150" t="str">
        <f>'Libri amë'!$M$403</f>
        <v>-</v>
      </c>
      <c r="K292" s="376"/>
      <c r="L292" s="376"/>
      <c r="M292" s="376"/>
      <c r="N292" s="376"/>
      <c r="O292" s="376"/>
    </row>
    <row r="293" spans="1:15" ht="18" customHeight="1" thickBot="1" x14ac:dyDescent="0.3">
      <c r="A293" s="80" t="str">
        <f>' Të dhënat për suksesin'!$L$4</f>
        <v>Edukatë qytetare</v>
      </c>
      <c r="B293" s="150" t="str">
        <f>'Libri amë'!$C$404</f>
        <v>Mjaft.(2)</v>
      </c>
      <c r="C293" s="376"/>
      <c r="D293" s="376"/>
      <c r="E293" s="376"/>
      <c r="F293" s="376"/>
      <c r="G293" s="376"/>
      <c r="I293" s="80" t="str">
        <f>' Të dhënat për suksesin'!$L$4</f>
        <v>Edukatë qytetare</v>
      </c>
      <c r="J293" s="150" t="str">
        <f>'Libri amë'!$M$404</f>
        <v>-</v>
      </c>
      <c r="K293" s="376"/>
      <c r="L293" s="376"/>
      <c r="M293" s="376"/>
      <c r="N293" s="376"/>
      <c r="O293" s="376"/>
    </row>
    <row r="294" spans="1:15" ht="18" customHeight="1" thickBot="1" x14ac:dyDescent="0.3">
      <c r="A294" s="80" t="str">
        <f>' Të dhënat për suksesin'!$M$4</f>
        <v>Edukatë muzikore</v>
      </c>
      <c r="B294" s="150" t="str">
        <f>'Libri amë'!$C$405</f>
        <v>Mirë(3)</v>
      </c>
      <c r="C294" s="376"/>
      <c r="D294" s="376"/>
      <c r="E294" s="376"/>
      <c r="F294" s="376"/>
      <c r="G294" s="376"/>
      <c r="I294" s="80" t="str">
        <f>' Të dhënat për suksesin'!$M$4</f>
        <v>Edukatë muzikore</v>
      </c>
      <c r="J294" s="150" t="str">
        <f>'Libri amë'!$M$405</f>
        <v>-</v>
      </c>
      <c r="K294" s="376"/>
      <c r="L294" s="376"/>
      <c r="M294" s="376"/>
      <c r="N294" s="376"/>
      <c r="O294" s="376"/>
    </row>
    <row r="295" spans="1:15" ht="18" customHeight="1" thickBot="1" x14ac:dyDescent="0.3">
      <c r="A295" s="80" t="str">
        <f>' Të dhënat për suksesin'!$N$4</f>
        <v>Edukatë figurative</v>
      </c>
      <c r="B295" s="150" t="str">
        <f>'Libri amë'!$C$406</f>
        <v>Mjaft.(2)</v>
      </c>
      <c r="C295" s="376"/>
      <c r="D295" s="376"/>
      <c r="E295" s="376"/>
      <c r="F295" s="376"/>
      <c r="G295" s="376"/>
      <c r="I295" s="80" t="str">
        <f>' Të dhënat për suksesin'!$N$4</f>
        <v>Edukatë figurative</v>
      </c>
      <c r="J295" s="150" t="str">
        <f>'Libri amë'!$M$406</f>
        <v>-</v>
      </c>
      <c r="K295" s="376"/>
      <c r="L295" s="376"/>
      <c r="M295" s="376"/>
      <c r="N295" s="376"/>
      <c r="O295" s="376"/>
    </row>
    <row r="296" spans="1:15" ht="18" customHeight="1" thickBot="1" x14ac:dyDescent="0.3">
      <c r="A296" s="80" t="str">
        <f>' Të dhënat për suksesin'!$O$4</f>
        <v>Teknologji</v>
      </c>
      <c r="B296" s="150" t="str">
        <f>'Libri amë'!$C$407</f>
        <v>Mjaft.(2)</v>
      </c>
      <c r="C296" s="376"/>
      <c r="D296" s="376"/>
      <c r="E296" s="376"/>
      <c r="F296" s="376"/>
      <c r="G296" s="376"/>
      <c r="I296" s="80" t="str">
        <f>' Të dhënat për suksesin'!$O$4</f>
        <v>Teknologji</v>
      </c>
      <c r="J296" s="150" t="str">
        <f>'Libri amë'!$M$407</f>
        <v>-</v>
      </c>
      <c r="K296" s="376"/>
      <c r="L296" s="376"/>
      <c r="M296" s="376"/>
      <c r="N296" s="376"/>
      <c r="O296" s="376"/>
    </row>
    <row r="297" spans="1:15" ht="18" customHeight="1" thickBot="1" x14ac:dyDescent="0.3">
      <c r="A297" s="80" t="str">
        <f>' Të dhënat për suksesin'!$P$4</f>
        <v>Edukatë fizike</v>
      </c>
      <c r="B297" s="150" t="str">
        <f>'Libri amë'!$C$408</f>
        <v>Sh.Mirë(4)</v>
      </c>
      <c r="C297" s="376"/>
      <c r="D297" s="376"/>
      <c r="E297" s="376"/>
      <c r="F297" s="376"/>
      <c r="G297" s="376"/>
      <c r="I297" s="80" t="str">
        <f>' Të dhënat për suksesin'!$P$4</f>
        <v>Edukatë fizike</v>
      </c>
      <c r="J297" s="150" t="str">
        <f>'Libri amë'!$M$408</f>
        <v>-</v>
      </c>
      <c r="K297" s="376"/>
      <c r="L297" s="376"/>
      <c r="M297" s="376"/>
      <c r="N297" s="376"/>
      <c r="O297" s="376"/>
    </row>
    <row r="298" spans="1:15" ht="18" customHeight="1" thickBot="1" x14ac:dyDescent="0.3">
      <c r="A298" s="80" t="str">
        <f>' Të dhënat për suksesin'!$Q$4</f>
        <v>Mz. Ekologjia dhe mjedisi</v>
      </c>
      <c r="B298" s="150" t="str">
        <f>'Libri amë'!$C$409</f>
        <v>-</v>
      </c>
      <c r="C298" s="376"/>
      <c r="D298" s="376"/>
      <c r="E298" s="376"/>
      <c r="F298" s="376"/>
      <c r="G298" s="376"/>
      <c r="I298" s="80" t="str">
        <f>' Të dhënat për suksesin'!$Q$4</f>
        <v>Mz. Ekologjia dhe mjedisi</v>
      </c>
      <c r="J298" s="150" t="str">
        <f>'Libri amë'!$M$409</f>
        <v>-</v>
      </c>
      <c r="K298" s="376"/>
      <c r="L298" s="376"/>
      <c r="M298" s="376"/>
      <c r="N298" s="376"/>
      <c r="O298" s="376"/>
    </row>
    <row r="299" spans="1:15" ht="18" customHeight="1" thickBot="1" x14ac:dyDescent="0.3">
      <c r="A299" s="80" t="str">
        <f>' Të dhënat për suksesin'!$R$4</f>
        <v>Mz. Anglisht</v>
      </c>
      <c r="B299" s="150" t="str">
        <f>'Libri amë'!$C$410</f>
        <v>-</v>
      </c>
      <c r="C299" s="376"/>
      <c r="D299" s="376"/>
      <c r="E299" s="376"/>
      <c r="F299" s="376"/>
      <c r="G299" s="376"/>
      <c r="I299" s="80" t="str">
        <f>' Të dhënat për suksesin'!$R$4</f>
        <v>Mz. Anglisht</v>
      </c>
      <c r="J299" s="150" t="str">
        <f>'Libri amë'!$M$410</f>
        <v>-</v>
      </c>
      <c r="K299" s="376"/>
      <c r="L299" s="376"/>
      <c r="M299" s="376"/>
      <c r="N299" s="376"/>
      <c r="O299" s="376"/>
    </row>
    <row r="300" spans="1:15" ht="18" customHeight="1" thickBot="1" x14ac:dyDescent="0.3">
      <c r="A300" s="80" t="str">
        <f>' Të dhënat për suksesin'!$S$4</f>
        <v>Nota mesatare</v>
      </c>
      <c r="B300" s="81">
        <f>'Të dhënat për Lib. amë'!$AO$14</f>
        <v>1</v>
      </c>
      <c r="C300" s="376"/>
      <c r="D300" s="376"/>
      <c r="E300" s="376"/>
      <c r="F300" s="376"/>
      <c r="G300" s="376"/>
      <c r="I300" s="80" t="s">
        <v>4</v>
      </c>
      <c r="J300" s="81">
        <f>'Të dhënat për Lib. amë'!$AO$37</f>
        <v>0</v>
      </c>
      <c r="K300" s="376"/>
      <c r="L300" s="376"/>
      <c r="M300" s="376"/>
      <c r="N300" s="376"/>
      <c r="O300" s="376"/>
    </row>
    <row r="301" spans="1:15" ht="18" customHeight="1" thickBot="1" x14ac:dyDescent="0.3">
      <c r="A301" s="80" t="s">
        <v>5</v>
      </c>
      <c r="B301" s="92" t="str">
        <f>'Të dhënat për Lib. amë'!$AT$14</f>
        <v>Pamjaftueshëm (1)</v>
      </c>
      <c r="C301" s="376"/>
      <c r="D301" s="376"/>
      <c r="E301" s="376"/>
      <c r="F301" s="376"/>
      <c r="G301" s="376"/>
      <c r="I301" s="80" t="s">
        <v>5</v>
      </c>
      <c r="J301" s="92" t="str">
        <f>'Të dhënat për Lib. amë'!$AT$37</f>
        <v>I pa notuar</v>
      </c>
      <c r="K301" s="376"/>
      <c r="L301" s="376"/>
      <c r="M301" s="376"/>
      <c r="N301" s="376"/>
      <c r="O301" s="376"/>
    </row>
    <row r="302" spans="1:15" ht="18" customHeight="1" thickBot="1" x14ac:dyDescent="0.3">
      <c r="A302" s="80" t="s">
        <v>134</v>
      </c>
      <c r="B302" s="81">
        <f>'Të dhënat për Lib. amë'!$AQ$14</f>
        <v>1</v>
      </c>
      <c r="C302" s="376"/>
      <c r="D302" s="376"/>
      <c r="E302" s="376"/>
      <c r="F302" s="376"/>
      <c r="G302" s="376"/>
      <c r="I302" s="80" t="s">
        <v>134</v>
      </c>
      <c r="J302" s="81">
        <f>'Të dhënat për Lib. amë'!$AQ$37</f>
        <v>0</v>
      </c>
      <c r="K302" s="376"/>
      <c r="L302" s="376"/>
      <c r="M302" s="376"/>
      <c r="N302" s="376"/>
      <c r="O302" s="376"/>
    </row>
    <row r="303" spans="1:15" ht="18" customHeight="1" thickBot="1" x14ac:dyDescent="0.3">
      <c r="A303" s="80" t="s">
        <v>135</v>
      </c>
      <c r="B303" s="81">
        <f>'Të dhënat për Lib. amë'!$AR$14</f>
        <v>0</v>
      </c>
      <c r="C303" s="376"/>
      <c r="D303" s="376"/>
      <c r="E303" s="376"/>
      <c r="F303" s="376"/>
      <c r="G303" s="376"/>
      <c r="I303" s="80" t="s">
        <v>135</v>
      </c>
      <c r="J303" s="81">
        <f>'Të dhënat për Lib. amë'!$AR$37</f>
        <v>0</v>
      </c>
      <c r="K303" s="376"/>
      <c r="L303" s="376"/>
      <c r="M303" s="376"/>
      <c r="N303" s="376"/>
      <c r="O303" s="376"/>
    </row>
    <row r="304" spans="1:15" ht="18" customHeight="1" thickBot="1" x14ac:dyDescent="0.3">
      <c r="A304" s="80" t="s">
        <v>136</v>
      </c>
      <c r="B304" s="81">
        <f>'Të dhënat për Lib. amë'!$AS$14</f>
        <v>0</v>
      </c>
      <c r="C304" s="376"/>
      <c r="D304" s="376"/>
      <c r="E304" s="376"/>
      <c r="F304" s="376"/>
      <c r="G304" s="376"/>
      <c r="I304" s="80" t="s">
        <v>136</v>
      </c>
      <c r="J304" s="81">
        <f>'Të dhënat për Lib. amë'!$AS$37</f>
        <v>0</v>
      </c>
      <c r="K304" s="376"/>
      <c r="L304" s="376"/>
      <c r="M304" s="376"/>
      <c r="N304" s="376"/>
      <c r="O304" s="376"/>
    </row>
    <row r="305" spans="1:15" ht="18" customHeight="1" thickBot="1" x14ac:dyDescent="0.3">
      <c r="A305" s="80" t="s">
        <v>11</v>
      </c>
      <c r="B305" s="81">
        <f>SUM(B303:B304)</f>
        <v>0</v>
      </c>
      <c r="C305" s="376"/>
      <c r="D305" s="376"/>
      <c r="E305" s="376"/>
      <c r="F305" s="376"/>
      <c r="G305" s="376"/>
      <c r="I305" s="80" t="s">
        <v>11</v>
      </c>
      <c r="J305" s="81">
        <f>SUM(J303:J304)</f>
        <v>0</v>
      </c>
      <c r="K305" s="376"/>
      <c r="L305" s="376"/>
      <c r="M305" s="376"/>
      <c r="N305" s="376"/>
      <c r="O305" s="376"/>
    </row>
    <row r="306" spans="1:15" ht="18" customHeight="1" thickBot="1" x14ac:dyDescent="0.3">
      <c r="A306" s="80" t="s">
        <v>63</v>
      </c>
      <c r="B306" s="81" t="str">
        <f>'Libri amë'!$C$411</f>
        <v>Shembullore</v>
      </c>
      <c r="C306" s="376"/>
      <c r="D306" s="376"/>
      <c r="E306" s="376"/>
      <c r="F306" s="376"/>
      <c r="G306" s="376"/>
      <c r="I306" s="80" t="s">
        <v>63</v>
      </c>
      <c r="J306" s="81" t="str">
        <f>'Libri amë'!$M$411</f>
        <v>Shembullore</v>
      </c>
      <c r="K306" s="376"/>
      <c r="L306" s="376"/>
      <c r="M306" s="376"/>
      <c r="N306" s="376"/>
      <c r="O306" s="376"/>
    </row>
    <row r="307" spans="1:15" ht="18" customHeight="1" thickBot="1" x14ac:dyDescent="0.25">
      <c r="A307" s="411"/>
      <c r="B307" s="379"/>
      <c r="C307" s="379"/>
      <c r="D307" s="379"/>
      <c r="E307" s="379"/>
      <c r="F307" s="379"/>
      <c r="G307" s="412"/>
      <c r="I307" s="411"/>
      <c r="J307" s="379"/>
      <c r="K307" s="379"/>
      <c r="L307" s="379"/>
      <c r="M307" s="379"/>
      <c r="N307" s="379"/>
      <c r="O307" s="412"/>
    </row>
    <row r="308" spans="1:15" ht="18" customHeight="1" x14ac:dyDescent="0.25">
      <c r="A308" s="146" t="s">
        <v>137</v>
      </c>
      <c r="B308" s="147"/>
      <c r="C308" s="370" t="s">
        <v>138</v>
      </c>
      <c r="D308" s="371"/>
      <c r="E308" s="371"/>
      <c r="F308" s="371"/>
      <c r="G308" s="408"/>
      <c r="I308" s="146" t="s">
        <v>137</v>
      </c>
      <c r="J308" s="147"/>
      <c r="K308" s="370" t="s">
        <v>138</v>
      </c>
      <c r="L308" s="371"/>
      <c r="M308" s="371"/>
      <c r="N308" s="371"/>
      <c r="O308" s="408"/>
    </row>
    <row r="309" spans="1:15" ht="30" customHeight="1" thickBot="1" x14ac:dyDescent="0.25">
      <c r="A309" s="148"/>
      <c r="B309" s="149"/>
      <c r="C309" s="373"/>
      <c r="D309" s="374"/>
      <c r="E309" s="374"/>
      <c r="F309" s="374"/>
      <c r="G309" s="388"/>
      <c r="I309" s="148"/>
      <c r="J309" s="149"/>
      <c r="K309" s="373"/>
      <c r="L309" s="374"/>
      <c r="M309" s="374"/>
      <c r="N309" s="374"/>
      <c r="O309" s="388"/>
    </row>
    <row r="310" spans="1:15" ht="15" customHeight="1" thickBot="1" x14ac:dyDescent="0.25">
      <c r="A310" s="411"/>
      <c r="B310" s="374"/>
      <c r="C310" s="379"/>
      <c r="D310" s="379"/>
      <c r="E310" s="379"/>
      <c r="F310" s="379"/>
      <c r="G310" s="412"/>
      <c r="I310" s="373"/>
      <c r="J310" s="374"/>
      <c r="K310" s="379"/>
      <c r="L310" s="379"/>
      <c r="M310" s="379"/>
      <c r="N310" s="379"/>
      <c r="O310" s="412"/>
    </row>
    <row r="311" spans="1:15" ht="30" customHeight="1" x14ac:dyDescent="0.2">
      <c r="A311" s="422" t="s">
        <v>129</v>
      </c>
      <c r="B311" s="423"/>
      <c r="C311" s="423"/>
      <c r="D311" s="423"/>
      <c r="E311" s="423"/>
      <c r="F311" s="423"/>
      <c r="G311" s="424"/>
      <c r="I311" s="422" t="s">
        <v>129</v>
      </c>
      <c r="J311" s="423"/>
      <c r="K311" s="423"/>
      <c r="L311" s="423"/>
      <c r="M311" s="423"/>
      <c r="N311" s="423"/>
      <c r="O311" s="424"/>
    </row>
    <row r="312" spans="1:15" ht="30" customHeight="1" thickBot="1" x14ac:dyDescent="0.3">
      <c r="A312" s="144" t="s">
        <v>130</v>
      </c>
      <c r="B312" s="394"/>
      <c r="C312" s="395"/>
      <c r="D312" s="395"/>
      <c r="E312" s="395"/>
      <c r="F312" s="395"/>
      <c r="G312" s="395"/>
      <c r="I312" s="144" t="s">
        <v>130</v>
      </c>
      <c r="J312" s="394"/>
      <c r="K312" s="395"/>
      <c r="L312" s="395"/>
      <c r="M312" s="395"/>
      <c r="N312" s="395"/>
      <c r="O312" s="395"/>
    </row>
    <row r="313" spans="1:15" ht="30" customHeight="1" thickBot="1" x14ac:dyDescent="0.25">
      <c r="A313" s="179" t="s">
        <v>131</v>
      </c>
      <c r="B313" s="397" t="str">
        <f>' Të dhënat për suksesin'!$B$15</f>
        <v>Defrim Tutaj</v>
      </c>
      <c r="C313" s="397"/>
      <c r="D313" s="397"/>
      <c r="E313" s="397"/>
      <c r="F313" s="397"/>
      <c r="G313" s="409"/>
      <c r="I313" s="145" t="s">
        <v>131</v>
      </c>
      <c r="J313" s="405">
        <f>' Të dhënat për suksesin'!$B$38</f>
        <v>0</v>
      </c>
      <c r="K313" s="405"/>
      <c r="L313" s="405"/>
      <c r="M313" s="405"/>
      <c r="N313" s="405"/>
      <c r="O313" s="410"/>
    </row>
    <row r="314" spans="1:15" ht="18" customHeight="1" thickBot="1" x14ac:dyDescent="0.3">
      <c r="A314" s="416" t="str">
        <f>' Të dhënat për suksesin'!$D$1</f>
        <v>Suksesi i nx. në kl VI -2  në gjysëmvjetorin e II-rë,vitit shkollor 2014/2015</v>
      </c>
      <c r="B314" s="382"/>
      <c r="C314" s="382"/>
      <c r="D314" s="382"/>
      <c r="E314" s="382"/>
      <c r="F314" s="382"/>
      <c r="G314" s="417"/>
      <c r="I314" s="418" t="str">
        <f>' Të dhënat për suksesin'!$D$1</f>
        <v>Suksesi i nx. në kl VI -2  në gjysëmvjetorin e II-rë,vitit shkollor 2014/2015</v>
      </c>
      <c r="J314" s="414"/>
      <c r="K314" s="414"/>
      <c r="L314" s="414"/>
      <c r="M314" s="414"/>
      <c r="N314" s="414"/>
      <c r="O314" s="419"/>
    </row>
    <row r="315" spans="1:15" ht="18" customHeight="1" thickBot="1" x14ac:dyDescent="0.3">
      <c r="A315" s="420" t="s">
        <v>132</v>
      </c>
      <c r="B315" s="385"/>
      <c r="C315" s="399" t="s">
        <v>133</v>
      </c>
      <c r="D315" s="399"/>
      <c r="E315" s="399"/>
      <c r="F315" s="399"/>
      <c r="G315" s="399"/>
      <c r="I315" s="421" t="s">
        <v>132</v>
      </c>
      <c r="J315" s="391"/>
      <c r="K315" s="392" t="s">
        <v>133</v>
      </c>
      <c r="L315" s="392"/>
      <c r="M315" s="392"/>
      <c r="N315" s="392"/>
      <c r="O315" s="392"/>
    </row>
    <row r="316" spans="1:15" ht="18" customHeight="1" thickBot="1" x14ac:dyDescent="0.3">
      <c r="A316" s="80" t="str">
        <f>' Të dhënat për suksesin'!$D$4</f>
        <v>Gjuhë shqipe</v>
      </c>
      <c r="B316" s="150" t="str">
        <f>'Libri amë'!$C$438</f>
        <v>Pamjaft.(1)</v>
      </c>
      <c r="C316" s="376"/>
      <c r="D316" s="376"/>
      <c r="E316" s="376"/>
      <c r="F316" s="376"/>
      <c r="G316" s="376"/>
      <c r="I316" s="80" t="str">
        <f>' Të dhënat për suksesin'!$D$4</f>
        <v>Gjuhë shqipe</v>
      </c>
      <c r="J316" s="150" t="str">
        <f>'Libri amë'!$M$438</f>
        <v>-</v>
      </c>
      <c r="K316" s="376"/>
      <c r="L316" s="376"/>
      <c r="M316" s="376"/>
      <c r="N316" s="376"/>
      <c r="O316" s="376"/>
    </row>
    <row r="317" spans="1:15" ht="18" customHeight="1" thickBot="1" x14ac:dyDescent="0.3">
      <c r="A317" s="80" t="str">
        <f>' Të dhënat për suksesin'!$E$4</f>
        <v>Gjuhë angleze</v>
      </c>
      <c r="B317" s="150" t="str">
        <f>'Libri amë'!$C$439</f>
        <v>Pamjaft.(1)</v>
      </c>
      <c r="C317" s="376"/>
      <c r="D317" s="376"/>
      <c r="E317" s="376"/>
      <c r="F317" s="376"/>
      <c r="G317" s="376"/>
      <c r="I317" s="80" t="str">
        <f>' Të dhënat për suksesin'!$E$4</f>
        <v>Gjuhë angleze</v>
      </c>
      <c r="J317" s="150" t="str">
        <f>'Libri amë'!$M$439</f>
        <v>-</v>
      </c>
      <c r="K317" s="376"/>
      <c r="L317" s="376"/>
      <c r="M317" s="376"/>
      <c r="N317" s="376"/>
      <c r="O317" s="376"/>
    </row>
    <row r="318" spans="1:15" ht="18" customHeight="1" thickBot="1" x14ac:dyDescent="0.3">
      <c r="A318" s="80" t="str">
        <f>' Të dhënat për suksesin'!$F$4</f>
        <v>Matematikë</v>
      </c>
      <c r="B318" s="150" t="str">
        <f>'Libri amë'!$C$440</f>
        <v>Mjaft.(2)</v>
      </c>
      <c r="C318" s="376"/>
      <c r="D318" s="376"/>
      <c r="E318" s="376"/>
      <c r="F318" s="376"/>
      <c r="G318" s="376"/>
      <c r="I318" s="80" t="str">
        <f>' Të dhënat për suksesin'!$F$4</f>
        <v>Matematikë</v>
      </c>
      <c r="J318" s="150" t="str">
        <f>'Libri amë'!$M$440</f>
        <v>-</v>
      </c>
      <c r="K318" s="376"/>
      <c r="L318" s="376"/>
      <c r="M318" s="376"/>
      <c r="N318" s="376"/>
      <c r="O318" s="376"/>
    </row>
    <row r="319" spans="1:15" ht="18" customHeight="1" thickBot="1" x14ac:dyDescent="0.3">
      <c r="A319" s="80" t="str">
        <f>' Të dhënat për suksesin'!$G$4</f>
        <v>Biologji</v>
      </c>
      <c r="B319" s="150" t="str">
        <f>'Libri amë'!$C$441</f>
        <v>Mjaft.(2)</v>
      </c>
      <c r="C319" s="376"/>
      <c r="D319" s="376"/>
      <c r="E319" s="376"/>
      <c r="F319" s="376"/>
      <c r="G319" s="376"/>
      <c r="I319" s="80" t="str">
        <f>' Të dhënat për suksesin'!$G$4</f>
        <v>Biologji</v>
      </c>
      <c r="J319" s="150" t="str">
        <f>'Libri amë'!$M$441</f>
        <v>-</v>
      </c>
      <c r="K319" s="376"/>
      <c r="L319" s="376"/>
      <c r="M319" s="376"/>
      <c r="N319" s="376"/>
      <c r="O319" s="376"/>
    </row>
    <row r="320" spans="1:15" ht="18" customHeight="1" thickBot="1" x14ac:dyDescent="0.3">
      <c r="A320" s="80" t="str">
        <f>' Të dhënat për suksesin'!$H$4</f>
        <v>Fizikë</v>
      </c>
      <c r="B320" s="150" t="str">
        <f>'Libri amë'!$C$442</f>
        <v>Mjaft.(2)</v>
      </c>
      <c r="C320" s="376"/>
      <c r="D320" s="376"/>
      <c r="E320" s="376"/>
      <c r="F320" s="376"/>
      <c r="G320" s="376"/>
      <c r="I320" s="80" t="str">
        <f>' Të dhënat për suksesin'!$H$4</f>
        <v>Fizikë</v>
      </c>
      <c r="J320" s="150" t="str">
        <f>'Libri amë'!$M$442</f>
        <v>-</v>
      </c>
      <c r="K320" s="376"/>
      <c r="L320" s="376"/>
      <c r="M320" s="376"/>
      <c r="N320" s="376"/>
      <c r="O320" s="376"/>
    </row>
    <row r="321" spans="1:15" ht="18" customHeight="1" thickBot="1" x14ac:dyDescent="0.3">
      <c r="A321" s="80" t="str">
        <f>' Të dhënat për suksesin'!$I$4</f>
        <v>Kimi</v>
      </c>
      <c r="B321" s="150" t="str">
        <f>'Libri amë'!$C$443</f>
        <v>-</v>
      </c>
      <c r="C321" s="376"/>
      <c r="D321" s="376"/>
      <c r="E321" s="376"/>
      <c r="F321" s="376"/>
      <c r="G321" s="376"/>
      <c r="I321" s="80" t="str">
        <f>' Të dhënat për suksesin'!$I$4</f>
        <v>Kimi</v>
      </c>
      <c r="J321" s="150" t="str">
        <f>'Libri amë'!$M$443</f>
        <v>-</v>
      </c>
      <c r="K321" s="376"/>
      <c r="L321" s="376"/>
      <c r="M321" s="376"/>
      <c r="N321" s="376"/>
      <c r="O321" s="376"/>
    </row>
    <row r="322" spans="1:15" ht="18" customHeight="1" thickBot="1" x14ac:dyDescent="0.3">
      <c r="A322" s="80" t="str">
        <f>' Të dhënat për suksesin'!$J$4</f>
        <v>Histori</v>
      </c>
      <c r="B322" s="150" t="str">
        <f>'Libri amë'!$C$444</f>
        <v>Pamjaft.(1)</v>
      </c>
      <c r="C322" s="376"/>
      <c r="D322" s="376"/>
      <c r="E322" s="376"/>
      <c r="F322" s="376"/>
      <c r="G322" s="376"/>
      <c r="I322" s="80" t="str">
        <f>' Të dhënat për suksesin'!$J$4</f>
        <v>Histori</v>
      </c>
      <c r="J322" s="150" t="str">
        <f>'Libri amë'!$M$444</f>
        <v>-</v>
      </c>
      <c r="K322" s="376"/>
      <c r="L322" s="376"/>
      <c r="M322" s="376"/>
      <c r="N322" s="376"/>
      <c r="O322" s="376"/>
    </row>
    <row r="323" spans="1:15" ht="18" customHeight="1" thickBot="1" x14ac:dyDescent="0.3">
      <c r="A323" s="80" t="str">
        <f>' Të dhënat për suksesin'!$K$4</f>
        <v>Gjeografi</v>
      </c>
      <c r="B323" s="150" t="str">
        <f>'Libri amë'!$C$445</f>
        <v>Pamjaft.(1)</v>
      </c>
      <c r="C323" s="376"/>
      <c r="D323" s="376"/>
      <c r="E323" s="376"/>
      <c r="F323" s="376"/>
      <c r="G323" s="376"/>
      <c r="I323" s="80" t="str">
        <f>' Të dhënat për suksesin'!$K$4</f>
        <v>Gjeografi</v>
      </c>
      <c r="J323" s="150" t="str">
        <f>'Libri amë'!$M$445</f>
        <v>-</v>
      </c>
      <c r="K323" s="376"/>
      <c r="L323" s="376"/>
      <c r="M323" s="376"/>
      <c r="N323" s="376"/>
      <c r="O323" s="376"/>
    </row>
    <row r="324" spans="1:15" ht="18" customHeight="1" thickBot="1" x14ac:dyDescent="0.3">
      <c r="A324" s="80" t="str">
        <f>' Të dhënat për suksesin'!$L$4</f>
        <v>Edukatë qytetare</v>
      </c>
      <c r="B324" s="150" t="str">
        <f>'Libri amë'!$C$446</f>
        <v>Mjaft.(2)</v>
      </c>
      <c r="C324" s="376"/>
      <c r="D324" s="376"/>
      <c r="E324" s="376"/>
      <c r="F324" s="376"/>
      <c r="G324" s="376"/>
      <c r="I324" s="80" t="str">
        <f>' Të dhënat për suksesin'!$L$4</f>
        <v>Edukatë qytetare</v>
      </c>
      <c r="J324" s="150" t="str">
        <f>'Libri amë'!$M$446</f>
        <v>-</v>
      </c>
      <c r="K324" s="376"/>
      <c r="L324" s="376"/>
      <c r="M324" s="376"/>
      <c r="N324" s="376"/>
      <c r="O324" s="376"/>
    </row>
    <row r="325" spans="1:15" ht="18" customHeight="1" thickBot="1" x14ac:dyDescent="0.3">
      <c r="A325" s="80" t="str">
        <f>' Të dhënat për suksesin'!$M$4</f>
        <v>Edukatë muzikore</v>
      </c>
      <c r="B325" s="150" t="str">
        <f>'Libri amë'!$C$447</f>
        <v>Mjaft.(2)</v>
      </c>
      <c r="C325" s="376"/>
      <c r="D325" s="376"/>
      <c r="E325" s="376"/>
      <c r="F325" s="376"/>
      <c r="G325" s="376"/>
      <c r="I325" s="80" t="str">
        <f>' Të dhënat për suksesin'!$M$4</f>
        <v>Edukatë muzikore</v>
      </c>
      <c r="J325" s="150" t="str">
        <f>'Libri amë'!$M$447</f>
        <v>-</v>
      </c>
      <c r="K325" s="376"/>
      <c r="L325" s="376"/>
      <c r="M325" s="376"/>
      <c r="N325" s="376"/>
      <c r="O325" s="376"/>
    </row>
    <row r="326" spans="1:15" ht="18" customHeight="1" thickBot="1" x14ac:dyDescent="0.3">
      <c r="A326" s="80" t="str">
        <f>' Të dhënat për suksesin'!$N$4</f>
        <v>Edukatë figurative</v>
      </c>
      <c r="B326" s="150" t="str">
        <f>'Libri amë'!$C$448</f>
        <v>Mjaft.(2)</v>
      </c>
      <c r="C326" s="376"/>
      <c r="D326" s="376"/>
      <c r="E326" s="376"/>
      <c r="F326" s="376"/>
      <c r="G326" s="376"/>
      <c r="I326" s="80" t="str">
        <f>' Të dhënat për suksesin'!$N$4</f>
        <v>Edukatë figurative</v>
      </c>
      <c r="J326" s="150" t="str">
        <f>'Libri amë'!$M$448</f>
        <v>-</v>
      </c>
      <c r="K326" s="376"/>
      <c r="L326" s="376"/>
      <c r="M326" s="376"/>
      <c r="N326" s="376"/>
      <c r="O326" s="376"/>
    </row>
    <row r="327" spans="1:15" ht="18" customHeight="1" thickBot="1" x14ac:dyDescent="0.3">
      <c r="A327" s="80" t="str">
        <f>' Të dhënat për suksesin'!$O$4</f>
        <v>Teknologji</v>
      </c>
      <c r="B327" s="150" t="str">
        <f>'Libri amë'!$C$449</f>
        <v>Mjaft.(2)</v>
      </c>
      <c r="C327" s="376"/>
      <c r="D327" s="376"/>
      <c r="E327" s="376"/>
      <c r="F327" s="376"/>
      <c r="G327" s="376"/>
      <c r="I327" s="80" t="str">
        <f>' Të dhënat për suksesin'!$O$4</f>
        <v>Teknologji</v>
      </c>
      <c r="J327" s="150" t="str">
        <f>'Libri amë'!$M$449</f>
        <v>-</v>
      </c>
      <c r="K327" s="376"/>
      <c r="L327" s="376"/>
      <c r="M327" s="376"/>
      <c r="N327" s="376"/>
      <c r="O327" s="376"/>
    </row>
    <row r="328" spans="1:15" ht="18" customHeight="1" thickBot="1" x14ac:dyDescent="0.3">
      <c r="A328" s="80" t="str">
        <f>' Të dhënat për suksesin'!$P$4</f>
        <v>Edukatë fizike</v>
      </c>
      <c r="B328" s="150" t="str">
        <f>'Libri amë'!$C$450</f>
        <v>Mirë(3)</v>
      </c>
      <c r="C328" s="376"/>
      <c r="D328" s="376"/>
      <c r="E328" s="376"/>
      <c r="F328" s="376"/>
      <c r="G328" s="376"/>
      <c r="I328" s="80" t="str">
        <f>' Të dhënat për suksesin'!$P$4</f>
        <v>Edukatë fizike</v>
      </c>
      <c r="J328" s="150" t="str">
        <f>'Libri amë'!$M$450</f>
        <v>-</v>
      </c>
      <c r="K328" s="376"/>
      <c r="L328" s="376"/>
      <c r="M328" s="376"/>
      <c r="N328" s="376"/>
      <c r="O328" s="376"/>
    </row>
    <row r="329" spans="1:15" ht="18" customHeight="1" thickBot="1" x14ac:dyDescent="0.3">
      <c r="A329" s="80" t="str">
        <f>' Të dhënat për suksesin'!$Q$4</f>
        <v>Mz. Ekologjia dhe mjedisi</v>
      </c>
      <c r="B329" s="150" t="str">
        <f>'Libri amë'!$C$451</f>
        <v>-</v>
      </c>
      <c r="C329" s="376"/>
      <c r="D329" s="376"/>
      <c r="E329" s="376"/>
      <c r="F329" s="376"/>
      <c r="G329" s="376"/>
      <c r="I329" s="80" t="str">
        <f>' Të dhënat për suksesin'!$Q$4</f>
        <v>Mz. Ekologjia dhe mjedisi</v>
      </c>
      <c r="J329" s="150" t="str">
        <f>'Libri amë'!$M$451</f>
        <v>-</v>
      </c>
      <c r="K329" s="376"/>
      <c r="L329" s="376"/>
      <c r="M329" s="376"/>
      <c r="N329" s="376"/>
      <c r="O329" s="376"/>
    </row>
    <row r="330" spans="1:15" ht="18" customHeight="1" thickBot="1" x14ac:dyDescent="0.3">
      <c r="A330" s="80" t="str">
        <f>' Të dhënat për suksesin'!$R$4</f>
        <v>Mz. Anglisht</v>
      </c>
      <c r="B330" s="150" t="str">
        <f>'Libri amë'!$C$452</f>
        <v>-</v>
      </c>
      <c r="C330" s="376"/>
      <c r="D330" s="376"/>
      <c r="E330" s="376"/>
      <c r="F330" s="376"/>
      <c r="G330" s="376"/>
      <c r="I330" s="80" t="str">
        <f>' Të dhënat për suksesin'!$R$4</f>
        <v>Mz. Anglisht</v>
      </c>
      <c r="J330" s="150" t="str">
        <f>'Libri amë'!$M$452</f>
        <v>-</v>
      </c>
      <c r="K330" s="376"/>
      <c r="L330" s="376"/>
      <c r="M330" s="376"/>
      <c r="N330" s="376"/>
      <c r="O330" s="376"/>
    </row>
    <row r="331" spans="1:15" ht="18" customHeight="1" thickBot="1" x14ac:dyDescent="0.3">
      <c r="A331" s="80" t="str">
        <f>' Të dhënat për suksesin'!$S$4</f>
        <v>Nota mesatare</v>
      </c>
      <c r="B331" s="81">
        <f>'Të dhënat për Lib. amë'!$AO$15</f>
        <v>1</v>
      </c>
      <c r="C331" s="376"/>
      <c r="D331" s="376"/>
      <c r="E331" s="376"/>
      <c r="F331" s="376"/>
      <c r="G331" s="376"/>
      <c r="I331" s="80" t="s">
        <v>4</v>
      </c>
      <c r="J331" s="81">
        <f>'Të dhënat për Lib. amë'!$AO$38</f>
        <v>0</v>
      </c>
      <c r="K331" s="376"/>
      <c r="L331" s="376"/>
      <c r="M331" s="376"/>
      <c r="N331" s="376"/>
      <c r="O331" s="376"/>
    </row>
    <row r="332" spans="1:15" ht="18" customHeight="1" thickBot="1" x14ac:dyDescent="0.3">
      <c r="A332" s="80" t="s">
        <v>5</v>
      </c>
      <c r="B332" s="92" t="str">
        <f>'Të dhënat për Lib. amë'!$AT$15</f>
        <v>Pamjaftueshëm (1)</v>
      </c>
      <c r="C332" s="376"/>
      <c r="D332" s="376"/>
      <c r="E332" s="376"/>
      <c r="F332" s="376"/>
      <c r="G332" s="376"/>
      <c r="I332" s="80" t="s">
        <v>5</v>
      </c>
      <c r="J332" s="92" t="str">
        <f>'Të dhënat për Lib. amë'!$AT$38</f>
        <v>I pa notuar</v>
      </c>
      <c r="K332" s="376"/>
      <c r="L332" s="376"/>
      <c r="M332" s="376"/>
      <c r="N332" s="376"/>
      <c r="O332" s="376"/>
    </row>
    <row r="333" spans="1:15" ht="18" customHeight="1" thickBot="1" x14ac:dyDescent="0.3">
      <c r="A333" s="80" t="s">
        <v>134</v>
      </c>
      <c r="B333" s="81">
        <f>'Të dhënat për Lib. amë'!$AQ$15</f>
        <v>4</v>
      </c>
      <c r="C333" s="376"/>
      <c r="D333" s="376"/>
      <c r="E333" s="376"/>
      <c r="F333" s="376"/>
      <c r="G333" s="376"/>
      <c r="I333" s="80" t="s">
        <v>134</v>
      </c>
      <c r="J333" s="81">
        <f>'Të dhënat për Lib. amë'!$AQ$38</f>
        <v>0</v>
      </c>
      <c r="K333" s="376"/>
      <c r="L333" s="376"/>
      <c r="M333" s="376"/>
      <c r="N333" s="376"/>
      <c r="O333" s="376"/>
    </row>
    <row r="334" spans="1:15" ht="18" customHeight="1" thickBot="1" x14ac:dyDescent="0.3">
      <c r="A334" s="80" t="s">
        <v>135</v>
      </c>
      <c r="B334" s="81">
        <f>'Të dhënat për Lib. amë'!$AR$15</f>
        <v>47</v>
      </c>
      <c r="C334" s="376"/>
      <c r="D334" s="376"/>
      <c r="E334" s="376"/>
      <c r="F334" s="376"/>
      <c r="G334" s="376"/>
      <c r="I334" s="80" t="s">
        <v>135</v>
      </c>
      <c r="J334" s="81">
        <f>'Të dhënat për Lib. amë'!$AR$38</f>
        <v>0</v>
      </c>
      <c r="K334" s="376"/>
      <c r="L334" s="376"/>
      <c r="M334" s="376"/>
      <c r="N334" s="376"/>
      <c r="O334" s="376"/>
    </row>
    <row r="335" spans="1:15" ht="18" customHeight="1" thickBot="1" x14ac:dyDescent="0.3">
      <c r="A335" s="80" t="s">
        <v>136</v>
      </c>
      <c r="B335" s="81">
        <f>'Të dhënat për Lib. amë'!$AS$15</f>
        <v>5</v>
      </c>
      <c r="C335" s="376"/>
      <c r="D335" s="376"/>
      <c r="E335" s="376"/>
      <c r="F335" s="376"/>
      <c r="G335" s="376"/>
      <c r="I335" s="80" t="s">
        <v>136</v>
      </c>
      <c r="J335" s="81">
        <f>'Të dhënat për Lib. amë'!$AS$38</f>
        <v>0</v>
      </c>
      <c r="K335" s="376"/>
      <c r="L335" s="376"/>
      <c r="M335" s="376"/>
      <c r="N335" s="376"/>
      <c r="O335" s="376"/>
    </row>
    <row r="336" spans="1:15" ht="18" customHeight="1" thickBot="1" x14ac:dyDescent="0.3">
      <c r="A336" s="80" t="s">
        <v>11</v>
      </c>
      <c r="B336" s="81">
        <f>SUM(B334:B335)</f>
        <v>52</v>
      </c>
      <c r="C336" s="376"/>
      <c r="D336" s="376"/>
      <c r="E336" s="376"/>
      <c r="F336" s="376"/>
      <c r="G336" s="376"/>
      <c r="I336" s="80" t="s">
        <v>11</v>
      </c>
      <c r="J336" s="81">
        <f>SUM(J334:J335)</f>
        <v>0</v>
      </c>
      <c r="K336" s="376"/>
      <c r="L336" s="376"/>
      <c r="M336" s="376"/>
      <c r="N336" s="376"/>
      <c r="O336" s="376"/>
    </row>
    <row r="337" spans="1:15" ht="18" customHeight="1" thickBot="1" x14ac:dyDescent="0.3">
      <c r="A337" s="80" t="s">
        <v>63</v>
      </c>
      <c r="B337" s="81" t="str">
        <f>'Libri amë'!$C$453</f>
        <v>Shembullore</v>
      </c>
      <c r="C337" s="376"/>
      <c r="D337" s="376"/>
      <c r="E337" s="376"/>
      <c r="F337" s="376"/>
      <c r="G337" s="376"/>
      <c r="I337" s="80" t="s">
        <v>63</v>
      </c>
      <c r="J337" s="81" t="str">
        <f>'Libri amë'!$M$453</f>
        <v>Shembullore</v>
      </c>
      <c r="K337" s="376"/>
      <c r="L337" s="376"/>
      <c r="M337" s="376"/>
      <c r="N337" s="376"/>
      <c r="O337" s="376"/>
    </row>
    <row r="338" spans="1:15" ht="18" customHeight="1" thickBot="1" x14ac:dyDescent="0.25">
      <c r="A338" s="411"/>
      <c r="B338" s="379"/>
      <c r="C338" s="379"/>
      <c r="D338" s="379"/>
      <c r="E338" s="379"/>
      <c r="F338" s="379"/>
      <c r="G338" s="412"/>
      <c r="I338" s="411"/>
      <c r="J338" s="379"/>
      <c r="K338" s="379"/>
      <c r="L338" s="379"/>
      <c r="M338" s="379"/>
      <c r="N338" s="379"/>
      <c r="O338" s="412"/>
    </row>
    <row r="339" spans="1:15" ht="18" customHeight="1" x14ac:dyDescent="0.25">
      <c r="A339" s="146" t="s">
        <v>137</v>
      </c>
      <c r="B339" s="147"/>
      <c r="C339" s="370" t="s">
        <v>138</v>
      </c>
      <c r="D339" s="371"/>
      <c r="E339" s="371"/>
      <c r="F339" s="371"/>
      <c r="G339" s="408"/>
      <c r="I339" s="146" t="s">
        <v>137</v>
      </c>
      <c r="J339" s="147"/>
      <c r="K339" s="370" t="s">
        <v>138</v>
      </c>
      <c r="L339" s="371"/>
      <c r="M339" s="371"/>
      <c r="N339" s="371"/>
      <c r="O339" s="408"/>
    </row>
    <row r="340" spans="1:15" ht="30" customHeight="1" thickBot="1" x14ac:dyDescent="0.25">
      <c r="A340" s="148"/>
      <c r="B340" s="149"/>
      <c r="C340" s="373"/>
      <c r="D340" s="374"/>
      <c r="E340" s="374"/>
      <c r="F340" s="374"/>
      <c r="G340" s="388"/>
      <c r="I340" s="148"/>
      <c r="J340" s="149"/>
      <c r="K340" s="373"/>
      <c r="L340" s="374"/>
      <c r="M340" s="374"/>
      <c r="N340" s="374"/>
      <c r="O340" s="388"/>
    </row>
    <row r="341" spans="1:15" ht="15" customHeight="1" thickBot="1" x14ac:dyDescent="0.25">
      <c r="A341" s="411"/>
      <c r="B341" s="374"/>
      <c r="C341" s="379"/>
      <c r="D341" s="379"/>
      <c r="E341" s="379"/>
      <c r="F341" s="379"/>
      <c r="G341" s="412"/>
      <c r="I341" s="373"/>
      <c r="J341" s="374"/>
      <c r="K341" s="379"/>
      <c r="L341" s="379"/>
      <c r="M341" s="379"/>
      <c r="N341" s="379"/>
      <c r="O341" s="412"/>
    </row>
    <row r="342" spans="1:15" ht="30" customHeight="1" x14ac:dyDescent="0.2">
      <c r="A342" s="422" t="s">
        <v>129</v>
      </c>
      <c r="B342" s="423"/>
      <c r="C342" s="423"/>
      <c r="D342" s="423"/>
      <c r="E342" s="423"/>
      <c r="F342" s="423"/>
      <c r="G342" s="424"/>
      <c r="I342" s="422" t="s">
        <v>129</v>
      </c>
      <c r="J342" s="423"/>
      <c r="K342" s="423"/>
      <c r="L342" s="423"/>
      <c r="M342" s="423"/>
      <c r="N342" s="423"/>
      <c r="O342" s="424"/>
    </row>
    <row r="343" spans="1:15" ht="30" customHeight="1" thickBot="1" x14ac:dyDescent="0.3">
      <c r="A343" s="144" t="s">
        <v>130</v>
      </c>
      <c r="B343" s="394"/>
      <c r="C343" s="395"/>
      <c r="D343" s="395"/>
      <c r="E343" s="395"/>
      <c r="F343" s="395"/>
      <c r="G343" s="395"/>
      <c r="I343" s="144" t="s">
        <v>130</v>
      </c>
      <c r="J343" s="394"/>
      <c r="K343" s="395"/>
      <c r="L343" s="395"/>
      <c r="M343" s="395"/>
      <c r="N343" s="395"/>
      <c r="O343" s="395"/>
    </row>
    <row r="344" spans="1:15" ht="30" customHeight="1" thickBot="1" x14ac:dyDescent="0.25">
      <c r="A344" s="179" t="s">
        <v>131</v>
      </c>
      <c r="B344" s="397" t="str">
        <f>' Të dhënat për suksesin'!$B$16</f>
        <v>Drilon Bytyqi</v>
      </c>
      <c r="C344" s="397"/>
      <c r="D344" s="397"/>
      <c r="E344" s="397"/>
      <c r="F344" s="397"/>
      <c r="G344" s="409"/>
      <c r="I344" s="145" t="s">
        <v>131</v>
      </c>
      <c r="J344" s="405">
        <f>' Të dhënat për suksesin'!$B$39</f>
        <v>0</v>
      </c>
      <c r="K344" s="405"/>
      <c r="L344" s="405"/>
      <c r="M344" s="405"/>
      <c r="N344" s="405"/>
      <c r="O344" s="410"/>
    </row>
    <row r="345" spans="1:15" ht="18" customHeight="1" thickBot="1" x14ac:dyDescent="0.3">
      <c r="A345" s="416" t="str">
        <f>' Të dhënat për suksesin'!$D$1</f>
        <v>Suksesi i nx. në kl VI -2  në gjysëmvjetorin e II-rë,vitit shkollor 2014/2015</v>
      </c>
      <c r="B345" s="382"/>
      <c r="C345" s="382"/>
      <c r="D345" s="382"/>
      <c r="E345" s="382"/>
      <c r="F345" s="382"/>
      <c r="G345" s="417"/>
      <c r="I345" s="418" t="str">
        <f>' Të dhënat për suksesin'!$D$1</f>
        <v>Suksesi i nx. në kl VI -2  në gjysëmvjetorin e II-rë,vitit shkollor 2014/2015</v>
      </c>
      <c r="J345" s="414"/>
      <c r="K345" s="414"/>
      <c r="L345" s="414"/>
      <c r="M345" s="414"/>
      <c r="N345" s="414"/>
      <c r="O345" s="419"/>
    </row>
    <row r="346" spans="1:15" ht="18" customHeight="1" thickBot="1" x14ac:dyDescent="0.3">
      <c r="A346" s="420" t="s">
        <v>132</v>
      </c>
      <c r="B346" s="385"/>
      <c r="C346" s="399" t="s">
        <v>133</v>
      </c>
      <c r="D346" s="399"/>
      <c r="E346" s="399"/>
      <c r="F346" s="399"/>
      <c r="G346" s="399"/>
      <c r="I346" s="421" t="s">
        <v>132</v>
      </c>
      <c r="J346" s="391"/>
      <c r="K346" s="392" t="s">
        <v>133</v>
      </c>
      <c r="L346" s="392"/>
      <c r="M346" s="392"/>
      <c r="N346" s="392"/>
      <c r="O346" s="392"/>
    </row>
    <row r="347" spans="1:15" ht="18" customHeight="1" thickBot="1" x14ac:dyDescent="0.3">
      <c r="A347" s="80" t="str">
        <f>' Të dhënat për suksesin'!$D$4</f>
        <v>Gjuhë shqipe</v>
      </c>
      <c r="B347" s="150" t="str">
        <f>'Libri amë'!$C$480</f>
        <v>Pamjaft.(1)</v>
      </c>
      <c r="C347" s="376"/>
      <c r="D347" s="376"/>
      <c r="E347" s="376"/>
      <c r="F347" s="376"/>
      <c r="G347" s="376"/>
      <c r="I347" s="80" t="str">
        <f>' Të dhënat për suksesin'!$D$4</f>
        <v>Gjuhë shqipe</v>
      </c>
      <c r="J347" s="150" t="str">
        <f>'Libri amë'!$M$480</f>
        <v>-</v>
      </c>
      <c r="K347" s="376"/>
      <c r="L347" s="376"/>
      <c r="M347" s="376"/>
      <c r="N347" s="376"/>
      <c r="O347" s="376"/>
    </row>
    <row r="348" spans="1:15" ht="18" customHeight="1" thickBot="1" x14ac:dyDescent="0.3">
      <c r="A348" s="80" t="str">
        <f>' Të dhënat për suksesin'!$E$4</f>
        <v>Gjuhë angleze</v>
      </c>
      <c r="B348" s="150" t="str">
        <f>'Libri amë'!$C$481</f>
        <v>Pamjaft.(1)</v>
      </c>
      <c r="C348" s="376"/>
      <c r="D348" s="376"/>
      <c r="E348" s="376"/>
      <c r="F348" s="376"/>
      <c r="G348" s="376"/>
      <c r="I348" s="80" t="str">
        <f>' Të dhënat për suksesin'!$E$4</f>
        <v>Gjuhë angleze</v>
      </c>
      <c r="J348" s="150" t="str">
        <f>'Libri amë'!$M$481</f>
        <v>-</v>
      </c>
      <c r="K348" s="376"/>
      <c r="L348" s="376"/>
      <c r="M348" s="376"/>
      <c r="N348" s="376"/>
      <c r="O348" s="376"/>
    </row>
    <row r="349" spans="1:15" ht="18" customHeight="1" thickBot="1" x14ac:dyDescent="0.3">
      <c r="A349" s="80" t="str">
        <f>' Të dhënat për suksesin'!$F$4</f>
        <v>Matematikë</v>
      </c>
      <c r="B349" s="150" t="str">
        <f>'Libri amë'!$C$482</f>
        <v>Mjaft.(2)</v>
      </c>
      <c r="C349" s="376"/>
      <c r="D349" s="376"/>
      <c r="E349" s="376"/>
      <c r="F349" s="376"/>
      <c r="G349" s="376"/>
      <c r="I349" s="80" t="str">
        <f>' Të dhënat për suksesin'!$F$4</f>
        <v>Matematikë</v>
      </c>
      <c r="J349" s="150" t="str">
        <f>'Libri amë'!$M$482</f>
        <v>-</v>
      </c>
      <c r="K349" s="376"/>
      <c r="L349" s="376"/>
      <c r="M349" s="376"/>
      <c r="N349" s="376"/>
      <c r="O349" s="376"/>
    </row>
    <row r="350" spans="1:15" ht="18" customHeight="1" thickBot="1" x14ac:dyDescent="0.3">
      <c r="A350" s="80" t="str">
        <f>' Të dhënat për suksesin'!$G$4</f>
        <v>Biologji</v>
      </c>
      <c r="B350" s="150" t="str">
        <f>'Libri amë'!$C$483</f>
        <v>Mjaft.(2)</v>
      </c>
      <c r="C350" s="376"/>
      <c r="D350" s="376"/>
      <c r="E350" s="376"/>
      <c r="F350" s="376"/>
      <c r="G350" s="376"/>
      <c r="I350" s="80" t="str">
        <f>' Të dhënat për suksesin'!$G$4</f>
        <v>Biologji</v>
      </c>
      <c r="J350" s="150" t="str">
        <f>'Libri amë'!$M$483</f>
        <v>-</v>
      </c>
      <c r="K350" s="376"/>
      <c r="L350" s="376"/>
      <c r="M350" s="376"/>
      <c r="N350" s="376"/>
      <c r="O350" s="376"/>
    </row>
    <row r="351" spans="1:15" ht="18" customHeight="1" thickBot="1" x14ac:dyDescent="0.3">
      <c r="A351" s="80" t="str">
        <f>' Të dhënat për suksesin'!$H$4</f>
        <v>Fizikë</v>
      </c>
      <c r="B351" s="150" t="str">
        <f>'Libri amë'!$C$484</f>
        <v>Mjaft.(2)</v>
      </c>
      <c r="C351" s="376"/>
      <c r="D351" s="376"/>
      <c r="E351" s="376"/>
      <c r="F351" s="376"/>
      <c r="G351" s="376"/>
      <c r="I351" s="80" t="str">
        <f>' Të dhënat për suksesin'!$H$4</f>
        <v>Fizikë</v>
      </c>
      <c r="J351" s="150" t="str">
        <f>'Libri amë'!$M$484</f>
        <v>-</v>
      </c>
      <c r="K351" s="376"/>
      <c r="L351" s="376"/>
      <c r="M351" s="376"/>
      <c r="N351" s="376"/>
      <c r="O351" s="376"/>
    </row>
    <row r="352" spans="1:15" ht="18" customHeight="1" thickBot="1" x14ac:dyDescent="0.3">
      <c r="A352" s="80" t="str">
        <f>' Të dhënat për suksesin'!$I$4</f>
        <v>Kimi</v>
      </c>
      <c r="B352" s="150" t="str">
        <f>'Libri amë'!$C$485</f>
        <v>-</v>
      </c>
      <c r="C352" s="376"/>
      <c r="D352" s="376"/>
      <c r="E352" s="376"/>
      <c r="F352" s="376"/>
      <c r="G352" s="376"/>
      <c r="I352" s="80" t="str">
        <f>' Të dhënat për suksesin'!$I$4</f>
        <v>Kimi</v>
      </c>
      <c r="J352" s="150" t="str">
        <f>'Libri amë'!$M$485</f>
        <v>-</v>
      </c>
      <c r="K352" s="376"/>
      <c r="L352" s="376"/>
      <c r="M352" s="376"/>
      <c r="N352" s="376"/>
      <c r="O352" s="376"/>
    </row>
    <row r="353" spans="1:15" ht="18" customHeight="1" thickBot="1" x14ac:dyDescent="0.3">
      <c r="A353" s="80" t="str">
        <f>' Të dhënat për suksesin'!$J$4</f>
        <v>Histori</v>
      </c>
      <c r="B353" s="150" t="str">
        <f>'Libri amë'!$C$486</f>
        <v>Pamjaft.(1)</v>
      </c>
      <c r="C353" s="376"/>
      <c r="D353" s="376"/>
      <c r="E353" s="376"/>
      <c r="F353" s="376"/>
      <c r="G353" s="376"/>
      <c r="I353" s="80" t="str">
        <f>' Të dhënat për suksesin'!$J$4</f>
        <v>Histori</v>
      </c>
      <c r="J353" s="150" t="str">
        <f>'Libri amë'!$M$486</f>
        <v>-</v>
      </c>
      <c r="K353" s="376"/>
      <c r="L353" s="376"/>
      <c r="M353" s="376"/>
      <c r="N353" s="376"/>
      <c r="O353" s="376"/>
    </row>
    <row r="354" spans="1:15" ht="18" customHeight="1" thickBot="1" x14ac:dyDescent="0.3">
      <c r="A354" s="80" t="str">
        <f>' Të dhënat për suksesin'!$K$4</f>
        <v>Gjeografi</v>
      </c>
      <c r="B354" s="150" t="str">
        <f>'Libri amë'!$C$487</f>
        <v>Pamjaft.(1)</v>
      </c>
      <c r="C354" s="376"/>
      <c r="D354" s="376"/>
      <c r="E354" s="376"/>
      <c r="F354" s="376"/>
      <c r="G354" s="376"/>
      <c r="I354" s="80" t="str">
        <f>' Të dhënat për suksesin'!$K$4</f>
        <v>Gjeografi</v>
      </c>
      <c r="J354" s="150" t="str">
        <f>'Libri amë'!$M$487</f>
        <v>-</v>
      </c>
      <c r="K354" s="376"/>
      <c r="L354" s="376"/>
      <c r="M354" s="376"/>
      <c r="N354" s="376"/>
      <c r="O354" s="376"/>
    </row>
    <row r="355" spans="1:15" ht="18" customHeight="1" thickBot="1" x14ac:dyDescent="0.3">
      <c r="A355" s="80" t="str">
        <f>' Të dhënat për suksesin'!$L$4</f>
        <v>Edukatë qytetare</v>
      </c>
      <c r="B355" s="150" t="str">
        <f>'Libri amë'!$C$488</f>
        <v>Mjaft.(2)</v>
      </c>
      <c r="C355" s="376"/>
      <c r="D355" s="376"/>
      <c r="E355" s="376"/>
      <c r="F355" s="376"/>
      <c r="G355" s="376"/>
      <c r="I355" s="80" t="str">
        <f>' Të dhënat për suksesin'!$L$4</f>
        <v>Edukatë qytetare</v>
      </c>
      <c r="J355" s="150" t="str">
        <f>'Libri amë'!$M$488</f>
        <v>-</v>
      </c>
      <c r="K355" s="376"/>
      <c r="L355" s="376"/>
      <c r="M355" s="376"/>
      <c r="N355" s="376"/>
      <c r="O355" s="376"/>
    </row>
    <row r="356" spans="1:15" ht="18" customHeight="1" thickBot="1" x14ac:dyDescent="0.3">
      <c r="A356" s="80" t="str">
        <f>' Të dhënat për suksesin'!$M$4</f>
        <v>Edukatë muzikore</v>
      </c>
      <c r="B356" s="150" t="str">
        <f>'Libri amë'!$C$489</f>
        <v>Mjaft.(2)</v>
      </c>
      <c r="C356" s="376"/>
      <c r="D356" s="376"/>
      <c r="E356" s="376"/>
      <c r="F356" s="376"/>
      <c r="G356" s="376"/>
      <c r="I356" s="80" t="str">
        <f>' Të dhënat për suksesin'!$M$4</f>
        <v>Edukatë muzikore</v>
      </c>
      <c r="J356" s="150" t="str">
        <f>'Libri amë'!$M$489</f>
        <v>-</v>
      </c>
      <c r="K356" s="376"/>
      <c r="L356" s="376"/>
      <c r="M356" s="376"/>
      <c r="N356" s="376"/>
      <c r="O356" s="376"/>
    </row>
    <row r="357" spans="1:15" ht="18" customHeight="1" thickBot="1" x14ac:dyDescent="0.3">
      <c r="A357" s="80" t="str">
        <f>' Të dhënat për suksesin'!$N$4</f>
        <v>Edukatë figurative</v>
      </c>
      <c r="B357" s="150" t="str">
        <f>'Libri amë'!$C$490</f>
        <v>Mjaft.(2)</v>
      </c>
      <c r="C357" s="376"/>
      <c r="D357" s="376"/>
      <c r="E357" s="376"/>
      <c r="F357" s="376"/>
      <c r="G357" s="376"/>
      <c r="I357" s="80" t="str">
        <f>' Të dhënat për suksesin'!$N$4</f>
        <v>Edukatë figurative</v>
      </c>
      <c r="J357" s="150" t="str">
        <f>'Libri amë'!$M$490</f>
        <v>-</v>
      </c>
      <c r="K357" s="376"/>
      <c r="L357" s="376"/>
      <c r="M357" s="376"/>
      <c r="N357" s="376"/>
      <c r="O357" s="376"/>
    </row>
    <row r="358" spans="1:15" ht="18" customHeight="1" thickBot="1" x14ac:dyDescent="0.3">
      <c r="A358" s="80" t="str">
        <f>' Të dhënat për suksesin'!$O$4</f>
        <v>Teknologji</v>
      </c>
      <c r="B358" s="150" t="str">
        <f>'Libri amë'!$C$491</f>
        <v>Mjaft.(2)</v>
      </c>
      <c r="C358" s="376"/>
      <c r="D358" s="376"/>
      <c r="E358" s="376"/>
      <c r="F358" s="376"/>
      <c r="G358" s="376"/>
      <c r="I358" s="80" t="str">
        <f>' Të dhënat për suksesin'!$O$4</f>
        <v>Teknologji</v>
      </c>
      <c r="J358" s="150" t="str">
        <f>'Libri amë'!$M$491</f>
        <v>-</v>
      </c>
      <c r="K358" s="376"/>
      <c r="L358" s="376"/>
      <c r="M358" s="376"/>
      <c r="N358" s="376"/>
      <c r="O358" s="376"/>
    </row>
    <row r="359" spans="1:15" ht="18" customHeight="1" thickBot="1" x14ac:dyDescent="0.3">
      <c r="A359" s="80" t="str">
        <f>' Të dhënat për suksesin'!$P$4</f>
        <v>Edukatë fizike</v>
      </c>
      <c r="B359" s="150" t="str">
        <f>'Libri amë'!$C$492</f>
        <v>Mirë(3)</v>
      </c>
      <c r="C359" s="376"/>
      <c r="D359" s="376"/>
      <c r="E359" s="376"/>
      <c r="F359" s="376"/>
      <c r="G359" s="376"/>
      <c r="I359" s="80" t="str">
        <f>' Të dhënat për suksesin'!$P$4</f>
        <v>Edukatë fizike</v>
      </c>
      <c r="J359" s="150" t="str">
        <f>'Libri amë'!$M$492</f>
        <v>-</v>
      </c>
      <c r="K359" s="376"/>
      <c r="L359" s="376"/>
      <c r="M359" s="376"/>
      <c r="N359" s="376"/>
      <c r="O359" s="376"/>
    </row>
    <row r="360" spans="1:15" ht="18" customHeight="1" thickBot="1" x14ac:dyDescent="0.3">
      <c r="A360" s="80" t="str">
        <f>' Të dhënat për suksesin'!$Q$4</f>
        <v>Mz. Ekologjia dhe mjedisi</v>
      </c>
      <c r="B360" s="150" t="str">
        <f>'Libri amë'!$C$493</f>
        <v>-</v>
      </c>
      <c r="C360" s="376"/>
      <c r="D360" s="376"/>
      <c r="E360" s="376"/>
      <c r="F360" s="376"/>
      <c r="G360" s="376"/>
      <c r="I360" s="80" t="str">
        <f>' Të dhënat për suksesin'!$Q$4</f>
        <v>Mz. Ekologjia dhe mjedisi</v>
      </c>
      <c r="J360" s="150" t="str">
        <f>'Libri amë'!$M$493</f>
        <v>-</v>
      </c>
      <c r="K360" s="376"/>
      <c r="L360" s="376"/>
      <c r="M360" s="376"/>
      <c r="N360" s="376"/>
      <c r="O360" s="376"/>
    </row>
    <row r="361" spans="1:15" ht="18" customHeight="1" thickBot="1" x14ac:dyDescent="0.3">
      <c r="A361" s="80" t="str">
        <f>' Të dhënat për suksesin'!$R$4</f>
        <v>Mz. Anglisht</v>
      </c>
      <c r="B361" s="150" t="str">
        <f>'Libri amë'!$C$494</f>
        <v>-</v>
      </c>
      <c r="C361" s="376"/>
      <c r="D361" s="376"/>
      <c r="E361" s="376"/>
      <c r="F361" s="376"/>
      <c r="G361" s="376"/>
      <c r="I361" s="80" t="str">
        <f>' Të dhënat për suksesin'!$R$4</f>
        <v>Mz. Anglisht</v>
      </c>
      <c r="J361" s="150" t="str">
        <f>'Libri amë'!$M$494</f>
        <v>-</v>
      </c>
      <c r="K361" s="376"/>
      <c r="L361" s="376"/>
      <c r="M361" s="376"/>
      <c r="N361" s="376"/>
      <c r="O361" s="376"/>
    </row>
    <row r="362" spans="1:15" ht="18" customHeight="1" thickBot="1" x14ac:dyDescent="0.3">
      <c r="A362" s="80" t="str">
        <f>' Të dhënat për suksesin'!$S$4</f>
        <v>Nota mesatare</v>
      </c>
      <c r="B362" s="81">
        <f>'Të dhënat për Lib. amë'!$AO$16</f>
        <v>1</v>
      </c>
      <c r="C362" s="376"/>
      <c r="D362" s="376"/>
      <c r="E362" s="376"/>
      <c r="F362" s="376"/>
      <c r="G362" s="376"/>
      <c r="I362" s="80" t="s">
        <v>4</v>
      </c>
      <c r="J362" s="81">
        <f>'Të dhënat për Lib. amë'!$AO$39</f>
        <v>0</v>
      </c>
      <c r="K362" s="376"/>
      <c r="L362" s="376"/>
      <c r="M362" s="376"/>
      <c r="N362" s="376"/>
      <c r="O362" s="376"/>
    </row>
    <row r="363" spans="1:15" ht="18" customHeight="1" thickBot="1" x14ac:dyDescent="0.3">
      <c r="A363" s="80" t="s">
        <v>5</v>
      </c>
      <c r="B363" s="92" t="str">
        <f>'Të dhënat për Lib. amë'!$AT$16</f>
        <v>Pamjaftueshëm (1)</v>
      </c>
      <c r="C363" s="376"/>
      <c r="D363" s="376"/>
      <c r="E363" s="376"/>
      <c r="F363" s="376"/>
      <c r="G363" s="376"/>
      <c r="I363" s="80" t="s">
        <v>5</v>
      </c>
      <c r="J363" s="92" t="str">
        <f>'Të dhënat për Lib. amë'!$AT$39</f>
        <v>I pa notuar</v>
      </c>
      <c r="K363" s="376"/>
      <c r="L363" s="376"/>
      <c r="M363" s="376"/>
      <c r="N363" s="376"/>
      <c r="O363" s="376"/>
    </row>
    <row r="364" spans="1:15" ht="18" customHeight="1" thickBot="1" x14ac:dyDescent="0.3">
      <c r="A364" s="80" t="s">
        <v>134</v>
      </c>
      <c r="B364" s="81">
        <f>'Të dhënat për Lib. amë'!$AQ$16</f>
        <v>4</v>
      </c>
      <c r="C364" s="376"/>
      <c r="D364" s="376"/>
      <c r="E364" s="376"/>
      <c r="F364" s="376"/>
      <c r="G364" s="376"/>
      <c r="I364" s="80" t="s">
        <v>134</v>
      </c>
      <c r="J364" s="81">
        <f>'Të dhënat për Lib. amë'!$AQ$39</f>
        <v>0</v>
      </c>
      <c r="K364" s="376"/>
      <c r="L364" s="376"/>
      <c r="M364" s="376"/>
      <c r="N364" s="376"/>
      <c r="O364" s="376"/>
    </row>
    <row r="365" spans="1:15" ht="18" customHeight="1" thickBot="1" x14ac:dyDescent="0.3">
      <c r="A365" s="80" t="s">
        <v>135</v>
      </c>
      <c r="B365" s="81">
        <f>'Të dhënat për Lib. amë'!$AR$16</f>
        <v>4</v>
      </c>
      <c r="C365" s="376"/>
      <c r="D365" s="376"/>
      <c r="E365" s="376"/>
      <c r="F365" s="376"/>
      <c r="G365" s="376"/>
      <c r="I365" s="80" t="s">
        <v>135</v>
      </c>
      <c r="J365" s="81">
        <f>'Të dhënat për Lib. amë'!$AR$39</f>
        <v>0</v>
      </c>
      <c r="K365" s="376"/>
      <c r="L365" s="376"/>
      <c r="M365" s="376"/>
      <c r="N365" s="376"/>
      <c r="O365" s="376"/>
    </row>
    <row r="366" spans="1:15" ht="18" customHeight="1" thickBot="1" x14ac:dyDescent="0.3">
      <c r="A366" s="80" t="s">
        <v>136</v>
      </c>
      <c r="B366" s="81">
        <f>'Të dhënat për Lib. amë'!$AS$16</f>
        <v>0</v>
      </c>
      <c r="C366" s="376"/>
      <c r="D366" s="376"/>
      <c r="E366" s="376"/>
      <c r="F366" s="376"/>
      <c r="G366" s="376"/>
      <c r="I366" s="80" t="s">
        <v>136</v>
      </c>
      <c r="J366" s="81">
        <f>'Të dhënat për Lib. amë'!$AS$39</f>
        <v>0</v>
      </c>
      <c r="K366" s="376"/>
      <c r="L366" s="376"/>
      <c r="M366" s="376"/>
      <c r="N366" s="376"/>
      <c r="O366" s="376"/>
    </row>
    <row r="367" spans="1:15" ht="18" customHeight="1" thickBot="1" x14ac:dyDescent="0.3">
      <c r="A367" s="80" t="s">
        <v>11</v>
      </c>
      <c r="B367" s="81">
        <f>SUM(B365:B366)</f>
        <v>4</v>
      </c>
      <c r="C367" s="376"/>
      <c r="D367" s="376"/>
      <c r="E367" s="376"/>
      <c r="F367" s="376"/>
      <c r="G367" s="376"/>
      <c r="I367" s="80" t="s">
        <v>11</v>
      </c>
      <c r="J367" s="81">
        <f>SUM(J365:J366)</f>
        <v>0</v>
      </c>
      <c r="K367" s="376"/>
      <c r="L367" s="376"/>
      <c r="M367" s="376"/>
      <c r="N367" s="376"/>
      <c r="O367" s="376"/>
    </row>
    <row r="368" spans="1:15" ht="18" customHeight="1" thickBot="1" x14ac:dyDescent="0.3">
      <c r="A368" s="80" t="s">
        <v>63</v>
      </c>
      <c r="B368" s="81" t="str">
        <f>'Libri amë'!$C$495</f>
        <v>Shembullore</v>
      </c>
      <c r="C368" s="376"/>
      <c r="D368" s="376"/>
      <c r="E368" s="376"/>
      <c r="F368" s="376"/>
      <c r="G368" s="376"/>
      <c r="I368" s="80" t="s">
        <v>63</v>
      </c>
      <c r="J368" s="81" t="str">
        <f>'Libri amë'!$M$495</f>
        <v>Shembullore</v>
      </c>
      <c r="K368" s="376"/>
      <c r="L368" s="376"/>
      <c r="M368" s="376"/>
      <c r="N368" s="376"/>
      <c r="O368" s="376"/>
    </row>
    <row r="369" spans="1:15" ht="18" customHeight="1" thickBot="1" x14ac:dyDescent="0.25">
      <c r="A369" s="411"/>
      <c r="B369" s="379"/>
      <c r="C369" s="379"/>
      <c r="D369" s="379"/>
      <c r="E369" s="379"/>
      <c r="F369" s="379"/>
      <c r="G369" s="412"/>
      <c r="I369" s="411"/>
      <c r="J369" s="379"/>
      <c r="K369" s="379"/>
      <c r="L369" s="379"/>
      <c r="M369" s="379"/>
      <c r="N369" s="379"/>
      <c r="O369" s="412"/>
    </row>
    <row r="370" spans="1:15" ht="18" customHeight="1" x14ac:dyDescent="0.25">
      <c r="A370" s="146" t="s">
        <v>137</v>
      </c>
      <c r="B370" s="147"/>
      <c r="C370" s="370" t="s">
        <v>138</v>
      </c>
      <c r="D370" s="371"/>
      <c r="E370" s="371"/>
      <c r="F370" s="371"/>
      <c r="G370" s="408"/>
      <c r="I370" s="146" t="s">
        <v>137</v>
      </c>
      <c r="J370" s="147"/>
      <c r="K370" s="370" t="s">
        <v>138</v>
      </c>
      <c r="L370" s="371"/>
      <c r="M370" s="371"/>
      <c r="N370" s="371"/>
      <c r="O370" s="408"/>
    </row>
    <row r="371" spans="1:15" ht="30" customHeight="1" thickBot="1" x14ac:dyDescent="0.25">
      <c r="A371" s="148"/>
      <c r="B371" s="149"/>
      <c r="C371" s="373"/>
      <c r="D371" s="374"/>
      <c r="E371" s="374"/>
      <c r="F371" s="374"/>
      <c r="G371" s="388"/>
      <c r="I371" s="148"/>
      <c r="J371" s="149"/>
      <c r="K371" s="373"/>
      <c r="L371" s="374"/>
      <c r="M371" s="374"/>
      <c r="N371" s="374"/>
      <c r="O371" s="388"/>
    </row>
    <row r="372" spans="1:15" ht="15" customHeight="1" thickBot="1" x14ac:dyDescent="0.25">
      <c r="A372" s="411"/>
      <c r="B372" s="374"/>
      <c r="C372" s="379"/>
      <c r="D372" s="379"/>
      <c r="E372" s="379"/>
      <c r="F372" s="379"/>
      <c r="G372" s="412"/>
      <c r="I372" s="373"/>
      <c r="J372" s="374"/>
      <c r="K372" s="379"/>
      <c r="L372" s="379"/>
      <c r="M372" s="379"/>
      <c r="N372" s="379"/>
      <c r="O372" s="412"/>
    </row>
    <row r="373" spans="1:15" ht="30" customHeight="1" x14ac:dyDescent="0.2">
      <c r="A373" s="422" t="s">
        <v>129</v>
      </c>
      <c r="B373" s="423"/>
      <c r="C373" s="423"/>
      <c r="D373" s="423"/>
      <c r="E373" s="423"/>
      <c r="F373" s="423"/>
      <c r="G373" s="424"/>
      <c r="I373" s="422" t="s">
        <v>129</v>
      </c>
      <c r="J373" s="423"/>
      <c r="K373" s="423"/>
      <c r="L373" s="423"/>
      <c r="M373" s="423"/>
      <c r="N373" s="423"/>
      <c r="O373" s="424"/>
    </row>
    <row r="374" spans="1:15" ht="30" customHeight="1" thickBot="1" x14ac:dyDescent="0.3">
      <c r="A374" s="144" t="s">
        <v>130</v>
      </c>
      <c r="B374" s="394"/>
      <c r="C374" s="395"/>
      <c r="D374" s="395"/>
      <c r="E374" s="395"/>
      <c r="F374" s="395"/>
      <c r="G374" s="395"/>
      <c r="I374" s="144" t="s">
        <v>130</v>
      </c>
      <c r="J374" s="394"/>
      <c r="K374" s="395"/>
      <c r="L374" s="395"/>
      <c r="M374" s="395"/>
      <c r="N374" s="395"/>
      <c r="O374" s="395"/>
    </row>
    <row r="375" spans="1:15" ht="30" customHeight="1" thickBot="1" x14ac:dyDescent="0.25">
      <c r="A375" s="179" t="s">
        <v>131</v>
      </c>
      <c r="B375" s="397" t="str">
        <f>' Të dhënat për suksesin'!$B$17</f>
        <v>Erisa Gashi</v>
      </c>
      <c r="C375" s="397"/>
      <c r="D375" s="397"/>
      <c r="E375" s="397"/>
      <c r="F375" s="397"/>
      <c r="G375" s="409"/>
      <c r="I375" s="145" t="s">
        <v>131</v>
      </c>
      <c r="J375" s="405">
        <f>' Të dhënat për suksesin'!$B$40</f>
        <v>0</v>
      </c>
      <c r="K375" s="405"/>
      <c r="L375" s="405"/>
      <c r="M375" s="405"/>
      <c r="N375" s="405"/>
      <c r="O375" s="410"/>
    </row>
    <row r="376" spans="1:15" ht="18" customHeight="1" thickBot="1" x14ac:dyDescent="0.3">
      <c r="A376" s="416" t="str">
        <f>' Të dhënat për suksesin'!$D$1</f>
        <v>Suksesi i nx. në kl VI -2  në gjysëmvjetorin e II-rë,vitit shkollor 2014/2015</v>
      </c>
      <c r="B376" s="382"/>
      <c r="C376" s="382"/>
      <c r="D376" s="382"/>
      <c r="E376" s="382"/>
      <c r="F376" s="382"/>
      <c r="G376" s="417"/>
      <c r="I376" s="418" t="str">
        <f>' Të dhënat për suksesin'!$D$1</f>
        <v>Suksesi i nx. në kl VI -2  në gjysëmvjetorin e II-rë,vitit shkollor 2014/2015</v>
      </c>
      <c r="J376" s="414"/>
      <c r="K376" s="414"/>
      <c r="L376" s="414"/>
      <c r="M376" s="414"/>
      <c r="N376" s="414"/>
      <c r="O376" s="419"/>
    </row>
    <row r="377" spans="1:15" ht="18" customHeight="1" thickBot="1" x14ac:dyDescent="0.3">
      <c r="A377" s="420" t="s">
        <v>132</v>
      </c>
      <c r="B377" s="385"/>
      <c r="C377" s="399" t="s">
        <v>133</v>
      </c>
      <c r="D377" s="399"/>
      <c r="E377" s="399"/>
      <c r="F377" s="399"/>
      <c r="G377" s="399"/>
      <c r="I377" s="421" t="s">
        <v>132</v>
      </c>
      <c r="J377" s="391"/>
      <c r="K377" s="392" t="s">
        <v>133</v>
      </c>
      <c r="L377" s="392"/>
      <c r="M377" s="392"/>
      <c r="N377" s="392"/>
      <c r="O377" s="392"/>
    </row>
    <row r="378" spans="1:15" ht="18" customHeight="1" thickBot="1" x14ac:dyDescent="0.3">
      <c r="A378" s="80" t="str">
        <f>' Të dhënat për suksesin'!$D$4</f>
        <v>Gjuhë shqipe</v>
      </c>
      <c r="B378" s="150" t="str">
        <f>'Libri amë'!$C$522</f>
        <v>Shkëlq.(5)</v>
      </c>
      <c r="C378" s="376"/>
      <c r="D378" s="376"/>
      <c r="E378" s="376"/>
      <c r="F378" s="376"/>
      <c r="G378" s="376"/>
      <c r="I378" s="80" t="str">
        <f>' Të dhënat për suksesin'!$D$4</f>
        <v>Gjuhë shqipe</v>
      </c>
      <c r="J378" s="150" t="str">
        <f>'Libri amë'!$M$522</f>
        <v>-</v>
      </c>
      <c r="K378" s="376"/>
      <c r="L378" s="376"/>
      <c r="M378" s="376"/>
      <c r="N378" s="376"/>
      <c r="O378" s="376"/>
    </row>
    <row r="379" spans="1:15" ht="18" customHeight="1" thickBot="1" x14ac:dyDescent="0.3">
      <c r="A379" s="80" t="str">
        <f>' Të dhënat për suksesin'!$E$4</f>
        <v>Gjuhë angleze</v>
      </c>
      <c r="B379" s="150" t="str">
        <f>'Libri amë'!$C$523</f>
        <v>Shkëlq.(5)</v>
      </c>
      <c r="C379" s="376"/>
      <c r="D379" s="376"/>
      <c r="E379" s="376"/>
      <c r="F379" s="376"/>
      <c r="G379" s="376"/>
      <c r="I379" s="80" t="str">
        <f>' Të dhënat për suksesin'!$E$4</f>
        <v>Gjuhë angleze</v>
      </c>
      <c r="J379" s="150" t="str">
        <f>'Libri amë'!$M$523</f>
        <v>-</v>
      </c>
      <c r="K379" s="376"/>
      <c r="L379" s="376"/>
      <c r="M379" s="376"/>
      <c r="N379" s="376"/>
      <c r="O379" s="376"/>
    </row>
    <row r="380" spans="1:15" ht="18" customHeight="1" thickBot="1" x14ac:dyDescent="0.3">
      <c r="A380" s="80" t="str">
        <f>' Të dhënat për suksesin'!$F$4</f>
        <v>Matematikë</v>
      </c>
      <c r="B380" s="150" t="str">
        <f>'Libri amë'!$C$524</f>
        <v>Shkëlq.(5)</v>
      </c>
      <c r="C380" s="376"/>
      <c r="D380" s="376"/>
      <c r="E380" s="376"/>
      <c r="F380" s="376"/>
      <c r="G380" s="376"/>
      <c r="I380" s="80" t="str">
        <f>' Të dhënat për suksesin'!$F$4</f>
        <v>Matematikë</v>
      </c>
      <c r="J380" s="150" t="str">
        <f>'Libri amë'!$M$524</f>
        <v>-</v>
      </c>
      <c r="K380" s="376"/>
      <c r="L380" s="376"/>
      <c r="M380" s="376"/>
      <c r="N380" s="376"/>
      <c r="O380" s="376"/>
    </row>
    <row r="381" spans="1:15" ht="18" customHeight="1" thickBot="1" x14ac:dyDescent="0.3">
      <c r="A381" s="80" t="str">
        <f>' Të dhënat për suksesin'!$G$4</f>
        <v>Biologji</v>
      </c>
      <c r="B381" s="150" t="str">
        <f>'Libri amë'!$C$525</f>
        <v>Shkëlq.(5)</v>
      </c>
      <c r="C381" s="376"/>
      <c r="D381" s="376"/>
      <c r="E381" s="376"/>
      <c r="F381" s="376"/>
      <c r="G381" s="376"/>
      <c r="I381" s="80" t="str">
        <f>' Të dhënat për suksesin'!$G$4</f>
        <v>Biologji</v>
      </c>
      <c r="J381" s="150" t="str">
        <f>'Libri amë'!$M$525</f>
        <v>-</v>
      </c>
      <c r="K381" s="376"/>
      <c r="L381" s="376"/>
      <c r="M381" s="376"/>
      <c r="N381" s="376"/>
      <c r="O381" s="376"/>
    </row>
    <row r="382" spans="1:15" ht="18" customHeight="1" thickBot="1" x14ac:dyDescent="0.3">
      <c r="A382" s="80" t="str">
        <f>' Të dhënat për suksesin'!$H$4</f>
        <v>Fizikë</v>
      </c>
      <c r="B382" s="150" t="str">
        <f>'Libri amë'!$C$526</f>
        <v>Shkëlq.(5)</v>
      </c>
      <c r="C382" s="376"/>
      <c r="D382" s="376"/>
      <c r="E382" s="376"/>
      <c r="F382" s="376"/>
      <c r="G382" s="376"/>
      <c r="I382" s="80" t="str">
        <f>' Të dhënat për suksesin'!$H$4</f>
        <v>Fizikë</v>
      </c>
      <c r="J382" s="150" t="str">
        <f>'Libri amë'!$M$526</f>
        <v>-</v>
      </c>
      <c r="K382" s="376"/>
      <c r="L382" s="376"/>
      <c r="M382" s="376"/>
      <c r="N382" s="376"/>
      <c r="O382" s="376"/>
    </row>
    <row r="383" spans="1:15" ht="18" customHeight="1" thickBot="1" x14ac:dyDescent="0.3">
      <c r="A383" s="80" t="str">
        <f>' Të dhënat për suksesin'!$I$4</f>
        <v>Kimi</v>
      </c>
      <c r="B383" s="150" t="str">
        <f>'Libri amë'!$C$527</f>
        <v>-</v>
      </c>
      <c r="C383" s="376"/>
      <c r="D383" s="376"/>
      <c r="E383" s="376"/>
      <c r="F383" s="376"/>
      <c r="G383" s="376"/>
      <c r="I383" s="80" t="str">
        <f>' Të dhënat për suksesin'!$I$4</f>
        <v>Kimi</v>
      </c>
      <c r="J383" s="150" t="str">
        <f>'Libri amë'!$M$527</f>
        <v>-</v>
      </c>
      <c r="K383" s="376"/>
      <c r="L383" s="376"/>
      <c r="M383" s="376"/>
      <c r="N383" s="376"/>
      <c r="O383" s="376"/>
    </row>
    <row r="384" spans="1:15" ht="18" customHeight="1" thickBot="1" x14ac:dyDescent="0.3">
      <c r="A384" s="80" t="str">
        <f>' Të dhënat për suksesin'!$J$4</f>
        <v>Histori</v>
      </c>
      <c r="B384" s="150" t="str">
        <f>'Libri amë'!$C$528</f>
        <v>Shkëlq.(5)</v>
      </c>
      <c r="C384" s="376"/>
      <c r="D384" s="376"/>
      <c r="E384" s="376"/>
      <c r="F384" s="376"/>
      <c r="G384" s="376"/>
      <c r="I384" s="80" t="str">
        <f>' Të dhënat për suksesin'!$J$4</f>
        <v>Histori</v>
      </c>
      <c r="J384" s="150" t="str">
        <f>'Libri amë'!$M$528</f>
        <v>-</v>
      </c>
      <c r="K384" s="376"/>
      <c r="L384" s="376"/>
      <c r="M384" s="376"/>
      <c r="N384" s="376"/>
      <c r="O384" s="376"/>
    </row>
    <row r="385" spans="1:15" ht="18" customHeight="1" thickBot="1" x14ac:dyDescent="0.3">
      <c r="A385" s="80" t="str">
        <f>' Të dhënat për suksesin'!$K$4</f>
        <v>Gjeografi</v>
      </c>
      <c r="B385" s="150" t="str">
        <f>'Libri amë'!$C$529</f>
        <v>Shkëlq.(5)</v>
      </c>
      <c r="C385" s="376"/>
      <c r="D385" s="376"/>
      <c r="E385" s="376"/>
      <c r="F385" s="376"/>
      <c r="G385" s="376"/>
      <c r="I385" s="80" t="str">
        <f>' Të dhënat për suksesin'!$K$4</f>
        <v>Gjeografi</v>
      </c>
      <c r="J385" s="150" t="str">
        <f>'Libri amë'!$M$529</f>
        <v>-</v>
      </c>
      <c r="K385" s="376"/>
      <c r="L385" s="376"/>
      <c r="M385" s="376"/>
      <c r="N385" s="376"/>
      <c r="O385" s="376"/>
    </row>
    <row r="386" spans="1:15" ht="18" customHeight="1" thickBot="1" x14ac:dyDescent="0.3">
      <c r="A386" s="80" t="str">
        <f>' Të dhënat për suksesin'!$L$4</f>
        <v>Edukatë qytetare</v>
      </c>
      <c r="B386" s="150" t="str">
        <f>'Libri amë'!$C$530</f>
        <v>Shkëlq.(5)</v>
      </c>
      <c r="C386" s="376"/>
      <c r="D386" s="376"/>
      <c r="E386" s="376"/>
      <c r="F386" s="376"/>
      <c r="G386" s="376"/>
      <c r="I386" s="80" t="str">
        <f>' Të dhënat për suksesin'!$L$4</f>
        <v>Edukatë qytetare</v>
      </c>
      <c r="J386" s="150" t="str">
        <f>'Libri amë'!$M$530</f>
        <v>-</v>
      </c>
      <c r="K386" s="376"/>
      <c r="L386" s="376"/>
      <c r="M386" s="376"/>
      <c r="N386" s="376"/>
      <c r="O386" s="376"/>
    </row>
    <row r="387" spans="1:15" ht="18" customHeight="1" thickBot="1" x14ac:dyDescent="0.3">
      <c r="A387" s="80" t="str">
        <f>' Të dhënat për suksesin'!$M$4</f>
        <v>Edukatë muzikore</v>
      </c>
      <c r="B387" s="150" t="str">
        <f>'Libri amë'!$C$531</f>
        <v>Shkëlq.(5)</v>
      </c>
      <c r="C387" s="376"/>
      <c r="D387" s="376"/>
      <c r="E387" s="376"/>
      <c r="F387" s="376"/>
      <c r="G387" s="376"/>
      <c r="I387" s="80" t="str">
        <f>' Të dhënat për suksesin'!$M$4</f>
        <v>Edukatë muzikore</v>
      </c>
      <c r="J387" s="150" t="str">
        <f>'Libri amë'!$M$531</f>
        <v>-</v>
      </c>
      <c r="K387" s="376"/>
      <c r="L387" s="376"/>
      <c r="M387" s="376"/>
      <c r="N387" s="376"/>
      <c r="O387" s="376"/>
    </row>
    <row r="388" spans="1:15" ht="18" customHeight="1" thickBot="1" x14ac:dyDescent="0.3">
      <c r="A388" s="80" t="str">
        <f>' Të dhënat për suksesin'!$N$4</f>
        <v>Edukatë figurative</v>
      </c>
      <c r="B388" s="150" t="str">
        <f>'Libri amë'!$C$532</f>
        <v>Shkëlq.(5)</v>
      </c>
      <c r="C388" s="376"/>
      <c r="D388" s="376"/>
      <c r="E388" s="376"/>
      <c r="F388" s="376"/>
      <c r="G388" s="376"/>
      <c r="I388" s="80" t="str">
        <f>' Të dhënat për suksesin'!$N$4</f>
        <v>Edukatë figurative</v>
      </c>
      <c r="J388" s="150" t="str">
        <f>'Libri amë'!$M$532</f>
        <v>-</v>
      </c>
      <c r="K388" s="376"/>
      <c r="L388" s="376"/>
      <c r="M388" s="376"/>
      <c r="N388" s="376"/>
      <c r="O388" s="376"/>
    </row>
    <row r="389" spans="1:15" ht="18" customHeight="1" thickBot="1" x14ac:dyDescent="0.3">
      <c r="A389" s="80" t="str">
        <f>' Të dhënat për suksesin'!$O$4</f>
        <v>Teknologji</v>
      </c>
      <c r="B389" s="150" t="str">
        <f>'Libri amë'!$C$533</f>
        <v>Shkëlq.(5)</v>
      </c>
      <c r="C389" s="376"/>
      <c r="D389" s="376"/>
      <c r="E389" s="376"/>
      <c r="F389" s="376"/>
      <c r="G389" s="376"/>
      <c r="I389" s="80" t="str">
        <f>' Të dhënat për suksesin'!$O$4</f>
        <v>Teknologji</v>
      </c>
      <c r="J389" s="150" t="str">
        <f>'Libri amë'!$M$533</f>
        <v>-</v>
      </c>
      <c r="K389" s="376"/>
      <c r="L389" s="376"/>
      <c r="M389" s="376"/>
      <c r="N389" s="376"/>
      <c r="O389" s="376"/>
    </row>
    <row r="390" spans="1:15" ht="18" customHeight="1" thickBot="1" x14ac:dyDescent="0.3">
      <c r="A390" s="80" t="str">
        <f>' Të dhënat për suksesin'!$P$4</f>
        <v>Edukatë fizike</v>
      </c>
      <c r="B390" s="150" t="str">
        <f>'Libri amë'!$C$534</f>
        <v>Shkëlq.(5)</v>
      </c>
      <c r="C390" s="376"/>
      <c r="D390" s="376"/>
      <c r="E390" s="376"/>
      <c r="F390" s="376"/>
      <c r="G390" s="376"/>
      <c r="I390" s="80" t="str">
        <f>' Të dhënat për suksesin'!$P$4</f>
        <v>Edukatë fizike</v>
      </c>
      <c r="J390" s="150" t="str">
        <f>'Libri amë'!$M$534</f>
        <v>-</v>
      </c>
      <c r="K390" s="376"/>
      <c r="L390" s="376"/>
      <c r="M390" s="376"/>
      <c r="N390" s="376"/>
      <c r="O390" s="376"/>
    </row>
    <row r="391" spans="1:15" ht="18" customHeight="1" thickBot="1" x14ac:dyDescent="0.3">
      <c r="A391" s="80" t="str">
        <f>' Të dhënat për suksesin'!$Q$4</f>
        <v>Mz. Ekologjia dhe mjedisi</v>
      </c>
      <c r="B391" s="150" t="str">
        <f>'Libri amë'!$C$535</f>
        <v>-</v>
      </c>
      <c r="C391" s="376"/>
      <c r="D391" s="376"/>
      <c r="E391" s="376"/>
      <c r="F391" s="376"/>
      <c r="G391" s="376"/>
      <c r="I391" s="80" t="str">
        <f>' Të dhënat për suksesin'!$Q$4</f>
        <v>Mz. Ekologjia dhe mjedisi</v>
      </c>
      <c r="J391" s="150" t="str">
        <f>'Libri amë'!$M$535</f>
        <v>-</v>
      </c>
      <c r="K391" s="376"/>
      <c r="L391" s="376"/>
      <c r="M391" s="376"/>
      <c r="N391" s="376"/>
      <c r="O391" s="376"/>
    </row>
    <row r="392" spans="1:15" ht="18" customHeight="1" thickBot="1" x14ac:dyDescent="0.3">
      <c r="A392" s="80" t="str">
        <f>' Të dhënat për suksesin'!$R$4</f>
        <v>Mz. Anglisht</v>
      </c>
      <c r="B392" s="150" t="str">
        <f>'Libri amë'!$C$536</f>
        <v>-</v>
      </c>
      <c r="C392" s="376"/>
      <c r="D392" s="376"/>
      <c r="E392" s="376"/>
      <c r="F392" s="376"/>
      <c r="G392" s="376"/>
      <c r="I392" s="80" t="str">
        <f>' Të dhënat për suksesin'!$R$4</f>
        <v>Mz. Anglisht</v>
      </c>
      <c r="J392" s="150" t="str">
        <f>'Libri amë'!$M$536</f>
        <v>-</v>
      </c>
      <c r="K392" s="376"/>
      <c r="L392" s="376"/>
      <c r="M392" s="376"/>
      <c r="N392" s="376"/>
      <c r="O392" s="376"/>
    </row>
    <row r="393" spans="1:15" ht="18" customHeight="1" thickBot="1" x14ac:dyDescent="0.3">
      <c r="A393" s="80" t="str">
        <f>' Të dhënat për suksesin'!$S$4</f>
        <v>Nota mesatare</v>
      </c>
      <c r="B393" s="81">
        <f>'Të dhënat për Lib. amë'!$AO$17</f>
        <v>5</v>
      </c>
      <c r="C393" s="376"/>
      <c r="D393" s="376"/>
      <c r="E393" s="376"/>
      <c r="F393" s="376"/>
      <c r="G393" s="376"/>
      <c r="I393" s="80" t="s">
        <v>4</v>
      </c>
      <c r="J393" s="81">
        <f>'Të dhënat për Lib. amë'!$AO$40</f>
        <v>0</v>
      </c>
      <c r="K393" s="376"/>
      <c r="L393" s="376"/>
      <c r="M393" s="376"/>
      <c r="N393" s="376"/>
      <c r="O393" s="376"/>
    </row>
    <row r="394" spans="1:15" ht="18" customHeight="1" thickBot="1" x14ac:dyDescent="0.3">
      <c r="A394" s="80" t="s">
        <v>5</v>
      </c>
      <c r="B394" s="92" t="str">
        <f>'Të dhënat për Lib. amë'!$AT$17</f>
        <v>Shkëlqyeshëm(5)</v>
      </c>
      <c r="C394" s="376"/>
      <c r="D394" s="376"/>
      <c r="E394" s="376"/>
      <c r="F394" s="376"/>
      <c r="G394" s="376"/>
      <c r="I394" s="80" t="s">
        <v>5</v>
      </c>
      <c r="J394" s="92" t="str">
        <f>'Të dhënat për Lib. amë'!$AT$40</f>
        <v>I pa notuar</v>
      </c>
      <c r="K394" s="376"/>
      <c r="L394" s="376"/>
      <c r="M394" s="376"/>
      <c r="N394" s="376"/>
      <c r="O394" s="376"/>
    </row>
    <row r="395" spans="1:15" ht="18" customHeight="1" thickBot="1" x14ac:dyDescent="0.3">
      <c r="A395" s="80" t="s">
        <v>134</v>
      </c>
      <c r="B395" s="81">
        <f>'Të dhënat për Lib. amë'!$AQ$17</f>
        <v>0</v>
      </c>
      <c r="C395" s="376"/>
      <c r="D395" s="376"/>
      <c r="E395" s="376"/>
      <c r="F395" s="376"/>
      <c r="G395" s="376"/>
      <c r="I395" s="80" t="s">
        <v>134</v>
      </c>
      <c r="J395" s="81">
        <f>'Të dhënat për Lib. amë'!$AQ$40</f>
        <v>0</v>
      </c>
      <c r="K395" s="376"/>
      <c r="L395" s="376"/>
      <c r="M395" s="376"/>
      <c r="N395" s="376"/>
      <c r="O395" s="376"/>
    </row>
    <row r="396" spans="1:15" ht="18" customHeight="1" thickBot="1" x14ac:dyDescent="0.3">
      <c r="A396" s="80" t="s">
        <v>135</v>
      </c>
      <c r="B396" s="81">
        <f>'Të dhënat për Lib. amë'!$AR$17</f>
        <v>5</v>
      </c>
      <c r="C396" s="376"/>
      <c r="D396" s="376"/>
      <c r="E396" s="376"/>
      <c r="F396" s="376"/>
      <c r="G396" s="376"/>
      <c r="I396" s="80" t="s">
        <v>135</v>
      </c>
      <c r="J396" s="81">
        <f>'Të dhënat për Lib. amë'!$AR$40</f>
        <v>0</v>
      </c>
      <c r="K396" s="376"/>
      <c r="L396" s="376"/>
      <c r="M396" s="376"/>
      <c r="N396" s="376"/>
      <c r="O396" s="376"/>
    </row>
    <row r="397" spans="1:15" ht="18" customHeight="1" thickBot="1" x14ac:dyDescent="0.3">
      <c r="A397" s="80" t="s">
        <v>136</v>
      </c>
      <c r="B397" s="81">
        <f>'Të dhënat për Lib. amë'!$AS$17</f>
        <v>0</v>
      </c>
      <c r="C397" s="376"/>
      <c r="D397" s="376"/>
      <c r="E397" s="376"/>
      <c r="F397" s="376"/>
      <c r="G397" s="376"/>
      <c r="I397" s="80" t="s">
        <v>136</v>
      </c>
      <c r="J397" s="81">
        <f>'Të dhënat për Lib. amë'!$AS$40</f>
        <v>0</v>
      </c>
      <c r="K397" s="376"/>
      <c r="L397" s="376"/>
      <c r="M397" s="376"/>
      <c r="N397" s="376"/>
      <c r="O397" s="376"/>
    </row>
    <row r="398" spans="1:15" ht="18" customHeight="1" thickBot="1" x14ac:dyDescent="0.3">
      <c r="A398" s="80" t="s">
        <v>11</v>
      </c>
      <c r="B398" s="81">
        <f>SUM(B396:B397)</f>
        <v>5</v>
      </c>
      <c r="C398" s="376"/>
      <c r="D398" s="376"/>
      <c r="E398" s="376"/>
      <c r="F398" s="376"/>
      <c r="G398" s="376"/>
      <c r="I398" s="80" t="s">
        <v>11</v>
      </c>
      <c r="J398" s="81">
        <f>SUM(J396:J397)</f>
        <v>0</v>
      </c>
      <c r="K398" s="376"/>
      <c r="L398" s="376"/>
      <c r="M398" s="376"/>
      <c r="N398" s="376"/>
      <c r="O398" s="376"/>
    </row>
    <row r="399" spans="1:15" ht="18" customHeight="1" thickBot="1" x14ac:dyDescent="0.3">
      <c r="A399" s="80" t="s">
        <v>63</v>
      </c>
      <c r="B399" s="81" t="str">
        <f>'Libri amë'!$C$537</f>
        <v>Shembullore</v>
      </c>
      <c r="C399" s="376"/>
      <c r="D399" s="376"/>
      <c r="E399" s="376"/>
      <c r="F399" s="376"/>
      <c r="G399" s="376"/>
      <c r="I399" s="80" t="s">
        <v>63</v>
      </c>
      <c r="J399" s="81" t="str">
        <f>'Libri amë'!$M$537</f>
        <v>Shembullore</v>
      </c>
      <c r="K399" s="376"/>
      <c r="L399" s="376"/>
      <c r="M399" s="376"/>
      <c r="N399" s="376"/>
      <c r="O399" s="376"/>
    </row>
    <row r="400" spans="1:15" ht="18" customHeight="1" thickBot="1" x14ac:dyDescent="0.25">
      <c r="A400" s="411"/>
      <c r="B400" s="379"/>
      <c r="C400" s="379"/>
      <c r="D400" s="379"/>
      <c r="E400" s="379"/>
      <c r="F400" s="379"/>
      <c r="G400" s="412"/>
      <c r="I400" s="411"/>
      <c r="J400" s="379"/>
      <c r="K400" s="379"/>
      <c r="L400" s="379"/>
      <c r="M400" s="379"/>
      <c r="N400" s="379"/>
      <c r="O400" s="412"/>
    </row>
    <row r="401" spans="1:15" ht="18" customHeight="1" x14ac:dyDescent="0.25">
      <c r="A401" s="146" t="s">
        <v>137</v>
      </c>
      <c r="B401" s="147"/>
      <c r="C401" s="370" t="s">
        <v>138</v>
      </c>
      <c r="D401" s="371"/>
      <c r="E401" s="371"/>
      <c r="F401" s="371"/>
      <c r="G401" s="408"/>
      <c r="I401" s="146" t="s">
        <v>137</v>
      </c>
      <c r="J401" s="147"/>
      <c r="K401" s="370" t="s">
        <v>138</v>
      </c>
      <c r="L401" s="371"/>
      <c r="M401" s="371"/>
      <c r="N401" s="371"/>
      <c r="O401" s="408"/>
    </row>
    <row r="402" spans="1:15" ht="30" customHeight="1" thickBot="1" x14ac:dyDescent="0.25">
      <c r="A402" s="148"/>
      <c r="B402" s="149"/>
      <c r="C402" s="373"/>
      <c r="D402" s="374"/>
      <c r="E402" s="374"/>
      <c r="F402" s="374"/>
      <c r="G402" s="388"/>
      <c r="I402" s="148"/>
      <c r="J402" s="149"/>
      <c r="K402" s="373"/>
      <c r="L402" s="374"/>
      <c r="M402" s="374"/>
      <c r="N402" s="374"/>
      <c r="O402" s="388"/>
    </row>
    <row r="403" spans="1:15" ht="15" customHeight="1" thickBot="1" x14ac:dyDescent="0.25">
      <c r="A403" s="411"/>
      <c r="B403" s="374"/>
      <c r="C403" s="379"/>
      <c r="D403" s="379"/>
      <c r="E403" s="379"/>
      <c r="F403" s="379"/>
      <c r="G403" s="412"/>
      <c r="I403" s="373"/>
      <c r="J403" s="374"/>
      <c r="K403" s="379"/>
      <c r="L403" s="379"/>
      <c r="M403" s="379"/>
      <c r="N403" s="379"/>
      <c r="O403" s="412"/>
    </row>
    <row r="404" spans="1:15" ht="30" customHeight="1" x14ac:dyDescent="0.2">
      <c r="A404" s="422" t="s">
        <v>129</v>
      </c>
      <c r="B404" s="423"/>
      <c r="C404" s="423"/>
      <c r="D404" s="423"/>
      <c r="E404" s="423"/>
      <c r="F404" s="423"/>
      <c r="G404" s="424"/>
      <c r="I404" s="422" t="s">
        <v>129</v>
      </c>
      <c r="J404" s="423"/>
      <c r="K404" s="423"/>
      <c r="L404" s="423"/>
      <c r="M404" s="423"/>
      <c r="N404" s="423"/>
      <c r="O404" s="424"/>
    </row>
    <row r="405" spans="1:15" ht="30" customHeight="1" thickBot="1" x14ac:dyDescent="0.3">
      <c r="A405" s="144" t="s">
        <v>130</v>
      </c>
      <c r="B405" s="394"/>
      <c r="C405" s="395"/>
      <c r="D405" s="395"/>
      <c r="E405" s="395"/>
      <c r="F405" s="395"/>
      <c r="G405" s="395"/>
      <c r="I405" s="144" t="s">
        <v>130</v>
      </c>
      <c r="J405" s="394"/>
      <c r="K405" s="395"/>
      <c r="L405" s="395"/>
      <c r="M405" s="395"/>
      <c r="N405" s="395"/>
      <c r="O405" s="395"/>
    </row>
    <row r="406" spans="1:15" ht="30" customHeight="1" thickBot="1" x14ac:dyDescent="0.25">
      <c r="A406" s="179" t="s">
        <v>131</v>
      </c>
      <c r="B406" s="397" t="str">
        <f>' Të dhënat për suksesin'!$B$18</f>
        <v xml:space="preserve">Elsa Berisha </v>
      </c>
      <c r="C406" s="397"/>
      <c r="D406" s="397"/>
      <c r="E406" s="397"/>
      <c r="F406" s="397"/>
      <c r="G406" s="409"/>
      <c r="I406" s="145" t="s">
        <v>131</v>
      </c>
      <c r="J406" s="405">
        <f>' Të dhënat për suksesin'!$B$41</f>
        <v>0</v>
      </c>
      <c r="K406" s="405"/>
      <c r="L406" s="405"/>
      <c r="M406" s="405"/>
      <c r="N406" s="405"/>
      <c r="O406" s="410"/>
    </row>
    <row r="407" spans="1:15" ht="18" customHeight="1" thickBot="1" x14ac:dyDescent="0.3">
      <c r="A407" s="416" t="str">
        <f>' Të dhënat për suksesin'!$D$1</f>
        <v>Suksesi i nx. në kl VI -2  në gjysëmvjetorin e II-rë,vitit shkollor 2014/2015</v>
      </c>
      <c r="B407" s="382"/>
      <c r="C407" s="382"/>
      <c r="D407" s="382"/>
      <c r="E407" s="382"/>
      <c r="F407" s="382"/>
      <c r="G407" s="417"/>
      <c r="I407" s="418" t="str">
        <f>' Të dhënat për suksesin'!$D$1</f>
        <v>Suksesi i nx. në kl VI -2  në gjysëmvjetorin e II-rë,vitit shkollor 2014/2015</v>
      </c>
      <c r="J407" s="414"/>
      <c r="K407" s="414"/>
      <c r="L407" s="414"/>
      <c r="M407" s="414"/>
      <c r="N407" s="414"/>
      <c r="O407" s="419"/>
    </row>
    <row r="408" spans="1:15" ht="18" customHeight="1" thickBot="1" x14ac:dyDescent="0.3">
      <c r="A408" s="420" t="s">
        <v>132</v>
      </c>
      <c r="B408" s="385"/>
      <c r="C408" s="399" t="s">
        <v>133</v>
      </c>
      <c r="D408" s="399"/>
      <c r="E408" s="399"/>
      <c r="F408" s="399"/>
      <c r="G408" s="399"/>
      <c r="I408" s="421" t="s">
        <v>132</v>
      </c>
      <c r="J408" s="391"/>
      <c r="K408" s="392" t="s">
        <v>133</v>
      </c>
      <c r="L408" s="392"/>
      <c r="M408" s="392"/>
      <c r="N408" s="392"/>
      <c r="O408" s="392"/>
    </row>
    <row r="409" spans="1:15" ht="18" customHeight="1" thickBot="1" x14ac:dyDescent="0.3">
      <c r="A409" s="80" t="str">
        <f>' Të dhënat për suksesin'!$D$4</f>
        <v>Gjuhë shqipe</v>
      </c>
      <c r="B409" s="150" t="str">
        <f>'Libri amë'!$C$564</f>
        <v>Shkëlq.(5)</v>
      </c>
      <c r="C409" s="376"/>
      <c r="D409" s="376"/>
      <c r="E409" s="376"/>
      <c r="F409" s="376"/>
      <c r="G409" s="376"/>
      <c r="I409" s="80" t="str">
        <f>' Të dhënat për suksesin'!$D$4</f>
        <v>Gjuhë shqipe</v>
      </c>
      <c r="J409" s="150" t="str">
        <f>'Libri amë'!$M$564</f>
        <v>-</v>
      </c>
      <c r="K409" s="376"/>
      <c r="L409" s="376"/>
      <c r="M409" s="376"/>
      <c r="N409" s="376"/>
      <c r="O409" s="376"/>
    </row>
    <row r="410" spans="1:15" ht="18" customHeight="1" thickBot="1" x14ac:dyDescent="0.3">
      <c r="A410" s="80" t="str">
        <f>' Të dhënat për suksesin'!$E$4</f>
        <v>Gjuhë angleze</v>
      </c>
      <c r="B410" s="150" t="str">
        <f>'Libri amë'!$C$565</f>
        <v>Shkëlq.(5)</v>
      </c>
      <c r="C410" s="376"/>
      <c r="D410" s="376"/>
      <c r="E410" s="376"/>
      <c r="F410" s="376"/>
      <c r="G410" s="376"/>
      <c r="I410" s="80" t="str">
        <f>' Të dhënat për suksesin'!$E$4</f>
        <v>Gjuhë angleze</v>
      </c>
      <c r="J410" s="150" t="str">
        <f>'Libri amë'!$M$565</f>
        <v>-</v>
      </c>
      <c r="K410" s="376"/>
      <c r="L410" s="376"/>
      <c r="M410" s="376"/>
      <c r="N410" s="376"/>
      <c r="O410" s="376"/>
    </row>
    <row r="411" spans="1:15" ht="18" customHeight="1" thickBot="1" x14ac:dyDescent="0.3">
      <c r="A411" s="80" t="str">
        <f>' Të dhënat për suksesin'!$F$4</f>
        <v>Matematikë</v>
      </c>
      <c r="B411" s="150" t="str">
        <f>'Libri amë'!$C$566</f>
        <v>Shkëlq.(5)</v>
      </c>
      <c r="C411" s="376"/>
      <c r="D411" s="376"/>
      <c r="E411" s="376"/>
      <c r="F411" s="376"/>
      <c r="G411" s="376"/>
      <c r="I411" s="80" t="str">
        <f>' Të dhënat për suksesin'!$F$4</f>
        <v>Matematikë</v>
      </c>
      <c r="J411" s="150" t="str">
        <f>'Libri amë'!$M$566</f>
        <v>-</v>
      </c>
      <c r="K411" s="376"/>
      <c r="L411" s="376"/>
      <c r="M411" s="376"/>
      <c r="N411" s="376"/>
      <c r="O411" s="376"/>
    </row>
    <row r="412" spans="1:15" ht="18" customHeight="1" thickBot="1" x14ac:dyDescent="0.3">
      <c r="A412" s="80" t="str">
        <f>' Të dhënat për suksesin'!$G$4</f>
        <v>Biologji</v>
      </c>
      <c r="B412" s="150" t="str">
        <f>'Libri amë'!$C$567</f>
        <v>Shkëlq.(5)</v>
      </c>
      <c r="C412" s="376"/>
      <c r="D412" s="376"/>
      <c r="E412" s="376"/>
      <c r="F412" s="376"/>
      <c r="G412" s="376"/>
      <c r="I412" s="80" t="str">
        <f>' Të dhënat për suksesin'!$G$4</f>
        <v>Biologji</v>
      </c>
      <c r="J412" s="150" t="str">
        <f>'Libri amë'!$M$567</f>
        <v>-</v>
      </c>
      <c r="K412" s="376"/>
      <c r="L412" s="376"/>
      <c r="M412" s="376"/>
      <c r="N412" s="376"/>
      <c r="O412" s="376"/>
    </row>
    <row r="413" spans="1:15" ht="18" customHeight="1" thickBot="1" x14ac:dyDescent="0.3">
      <c r="A413" s="80" t="str">
        <f>' Të dhënat për suksesin'!$H$4</f>
        <v>Fizikë</v>
      </c>
      <c r="B413" s="150" t="str">
        <f>'Libri amë'!$C$568</f>
        <v>Shkëlq.(5)</v>
      </c>
      <c r="C413" s="376"/>
      <c r="D413" s="376"/>
      <c r="E413" s="376"/>
      <c r="F413" s="376"/>
      <c r="G413" s="376"/>
      <c r="I413" s="80" t="str">
        <f>' Të dhënat për suksesin'!$H$4</f>
        <v>Fizikë</v>
      </c>
      <c r="J413" s="150" t="str">
        <f>'Libri amë'!$M$568</f>
        <v>-</v>
      </c>
      <c r="K413" s="376"/>
      <c r="L413" s="376"/>
      <c r="M413" s="376"/>
      <c r="N413" s="376"/>
      <c r="O413" s="376"/>
    </row>
    <row r="414" spans="1:15" ht="18" customHeight="1" thickBot="1" x14ac:dyDescent="0.3">
      <c r="A414" s="80" t="str">
        <f>' Të dhënat për suksesin'!$I$4</f>
        <v>Kimi</v>
      </c>
      <c r="B414" s="150" t="str">
        <f>'Libri amë'!$C$569</f>
        <v>-</v>
      </c>
      <c r="C414" s="376"/>
      <c r="D414" s="376"/>
      <c r="E414" s="376"/>
      <c r="F414" s="376"/>
      <c r="G414" s="376"/>
      <c r="I414" s="80" t="str">
        <f>' Të dhënat për suksesin'!$I$4</f>
        <v>Kimi</v>
      </c>
      <c r="J414" s="150" t="str">
        <f>'Libri amë'!$M$569</f>
        <v>-</v>
      </c>
      <c r="K414" s="376"/>
      <c r="L414" s="376"/>
      <c r="M414" s="376"/>
      <c r="N414" s="376"/>
      <c r="O414" s="376"/>
    </row>
    <row r="415" spans="1:15" ht="18" customHeight="1" thickBot="1" x14ac:dyDescent="0.3">
      <c r="A415" s="80" t="str">
        <f>' Të dhënat për suksesin'!$J$4</f>
        <v>Histori</v>
      </c>
      <c r="B415" s="150" t="str">
        <f>'Libri amë'!$C$570</f>
        <v>Shkëlq.(5)</v>
      </c>
      <c r="C415" s="376"/>
      <c r="D415" s="376"/>
      <c r="E415" s="376"/>
      <c r="F415" s="376"/>
      <c r="G415" s="376"/>
      <c r="I415" s="80" t="str">
        <f>' Të dhënat për suksesin'!$J$4</f>
        <v>Histori</v>
      </c>
      <c r="J415" s="150" t="str">
        <f>'Libri amë'!$M$570</f>
        <v>-</v>
      </c>
      <c r="K415" s="376"/>
      <c r="L415" s="376"/>
      <c r="M415" s="376"/>
      <c r="N415" s="376"/>
      <c r="O415" s="376"/>
    </row>
    <row r="416" spans="1:15" ht="18" customHeight="1" thickBot="1" x14ac:dyDescent="0.3">
      <c r="A416" s="80" t="str">
        <f>' Të dhënat për suksesin'!$K$4</f>
        <v>Gjeografi</v>
      </c>
      <c r="B416" s="150" t="str">
        <f>'Libri amë'!$C$571</f>
        <v>Shkëlq.(5)</v>
      </c>
      <c r="C416" s="376"/>
      <c r="D416" s="376"/>
      <c r="E416" s="376"/>
      <c r="F416" s="376"/>
      <c r="G416" s="376"/>
      <c r="I416" s="80" t="str">
        <f>' Të dhënat për suksesin'!$K$4</f>
        <v>Gjeografi</v>
      </c>
      <c r="J416" s="150" t="str">
        <f>'Libri amë'!$M$571</f>
        <v>-</v>
      </c>
      <c r="K416" s="376"/>
      <c r="L416" s="376"/>
      <c r="M416" s="376"/>
      <c r="N416" s="376"/>
      <c r="O416" s="376"/>
    </row>
    <row r="417" spans="1:15" ht="18" customHeight="1" thickBot="1" x14ac:dyDescent="0.3">
      <c r="A417" s="80" t="str">
        <f>' Të dhënat për suksesin'!$L$4</f>
        <v>Edukatë qytetare</v>
      </c>
      <c r="B417" s="150" t="str">
        <f>'Libri amë'!$C$572</f>
        <v>Shkëlq.(5)</v>
      </c>
      <c r="C417" s="376"/>
      <c r="D417" s="376"/>
      <c r="E417" s="376"/>
      <c r="F417" s="376"/>
      <c r="G417" s="376"/>
      <c r="I417" s="80" t="str">
        <f>' Të dhënat për suksesin'!$L$4</f>
        <v>Edukatë qytetare</v>
      </c>
      <c r="J417" s="150" t="str">
        <f>'Libri amë'!$M$572</f>
        <v>-</v>
      </c>
      <c r="K417" s="376"/>
      <c r="L417" s="376"/>
      <c r="M417" s="376"/>
      <c r="N417" s="376"/>
      <c r="O417" s="376"/>
    </row>
    <row r="418" spans="1:15" ht="18" customHeight="1" thickBot="1" x14ac:dyDescent="0.3">
      <c r="A418" s="80" t="str">
        <f>' Të dhënat për suksesin'!$M$4</f>
        <v>Edukatë muzikore</v>
      </c>
      <c r="B418" s="150" t="str">
        <f>'Libri amë'!$C$573</f>
        <v>Shkëlq.(5)</v>
      </c>
      <c r="C418" s="376"/>
      <c r="D418" s="376"/>
      <c r="E418" s="376"/>
      <c r="F418" s="376"/>
      <c r="G418" s="376"/>
      <c r="I418" s="80" t="str">
        <f>' Të dhënat për suksesin'!$M$4</f>
        <v>Edukatë muzikore</v>
      </c>
      <c r="J418" s="150" t="str">
        <f>'Libri amë'!$M$573</f>
        <v>-</v>
      </c>
      <c r="K418" s="376"/>
      <c r="L418" s="376"/>
      <c r="M418" s="376"/>
      <c r="N418" s="376"/>
      <c r="O418" s="376"/>
    </row>
    <row r="419" spans="1:15" ht="18" customHeight="1" thickBot="1" x14ac:dyDescent="0.3">
      <c r="A419" s="80" t="str">
        <f>' Të dhënat për suksesin'!$N$4</f>
        <v>Edukatë figurative</v>
      </c>
      <c r="B419" s="150" t="str">
        <f>'Libri amë'!$C$574</f>
        <v>Shkëlq.(5)</v>
      </c>
      <c r="C419" s="376"/>
      <c r="D419" s="376"/>
      <c r="E419" s="376"/>
      <c r="F419" s="376"/>
      <c r="G419" s="376"/>
      <c r="I419" s="80" t="str">
        <f>' Të dhënat për suksesin'!$N$4</f>
        <v>Edukatë figurative</v>
      </c>
      <c r="J419" s="150" t="str">
        <f>'Libri amë'!$M$574</f>
        <v>-</v>
      </c>
      <c r="K419" s="376"/>
      <c r="L419" s="376"/>
      <c r="M419" s="376"/>
      <c r="N419" s="376"/>
      <c r="O419" s="376"/>
    </row>
    <row r="420" spans="1:15" ht="18" customHeight="1" thickBot="1" x14ac:dyDescent="0.3">
      <c r="A420" s="80" t="str">
        <f>' Të dhënat për suksesin'!$O$4</f>
        <v>Teknologji</v>
      </c>
      <c r="B420" s="150" t="str">
        <f>'Libri amë'!$C$575</f>
        <v>Shkëlq.(5)</v>
      </c>
      <c r="C420" s="376"/>
      <c r="D420" s="376"/>
      <c r="E420" s="376"/>
      <c r="F420" s="376"/>
      <c r="G420" s="376"/>
      <c r="I420" s="80" t="str">
        <f>' Të dhënat për suksesin'!$O$4</f>
        <v>Teknologji</v>
      </c>
      <c r="J420" s="150" t="str">
        <f>'Libri amë'!$M$575</f>
        <v>-</v>
      </c>
      <c r="K420" s="376"/>
      <c r="L420" s="376"/>
      <c r="M420" s="376"/>
      <c r="N420" s="376"/>
      <c r="O420" s="376"/>
    </row>
    <row r="421" spans="1:15" ht="18" customHeight="1" thickBot="1" x14ac:dyDescent="0.3">
      <c r="A421" s="80" t="str">
        <f>' Të dhënat për suksesin'!$P$4</f>
        <v>Edukatë fizike</v>
      </c>
      <c r="B421" s="150" t="str">
        <f>'Libri amë'!$C$576</f>
        <v>Shkëlq.(5)</v>
      </c>
      <c r="C421" s="376"/>
      <c r="D421" s="376"/>
      <c r="E421" s="376"/>
      <c r="F421" s="376"/>
      <c r="G421" s="376"/>
      <c r="I421" s="80" t="str">
        <f>' Të dhënat për suksesin'!$P$4</f>
        <v>Edukatë fizike</v>
      </c>
      <c r="J421" s="150" t="str">
        <f>'Libri amë'!$M$576</f>
        <v>-</v>
      </c>
      <c r="K421" s="376"/>
      <c r="L421" s="376"/>
      <c r="M421" s="376"/>
      <c r="N421" s="376"/>
      <c r="O421" s="376"/>
    </row>
    <row r="422" spans="1:15" ht="18" customHeight="1" thickBot="1" x14ac:dyDescent="0.3">
      <c r="A422" s="80" t="str">
        <f>' Të dhënat për suksesin'!$Q$4</f>
        <v>Mz. Ekologjia dhe mjedisi</v>
      </c>
      <c r="B422" s="150" t="str">
        <f>'Libri amë'!$C$577</f>
        <v>-</v>
      </c>
      <c r="C422" s="376"/>
      <c r="D422" s="376"/>
      <c r="E422" s="376"/>
      <c r="F422" s="376"/>
      <c r="G422" s="376"/>
      <c r="I422" s="80" t="str">
        <f>' Të dhënat për suksesin'!$Q$4</f>
        <v>Mz. Ekologjia dhe mjedisi</v>
      </c>
      <c r="J422" s="150" t="str">
        <f>'Libri amë'!$M$577</f>
        <v>-</v>
      </c>
      <c r="K422" s="376"/>
      <c r="L422" s="376"/>
      <c r="M422" s="376"/>
      <c r="N422" s="376"/>
      <c r="O422" s="376"/>
    </row>
    <row r="423" spans="1:15" ht="18" customHeight="1" thickBot="1" x14ac:dyDescent="0.3">
      <c r="A423" s="80" t="str">
        <f>' Të dhënat për suksesin'!$R$4</f>
        <v>Mz. Anglisht</v>
      </c>
      <c r="B423" s="150" t="str">
        <f>'Libri amë'!$C$578</f>
        <v>-</v>
      </c>
      <c r="C423" s="376"/>
      <c r="D423" s="376"/>
      <c r="E423" s="376"/>
      <c r="F423" s="376"/>
      <c r="G423" s="376"/>
      <c r="I423" s="80" t="str">
        <f>' Të dhënat për suksesin'!$R$4</f>
        <v>Mz. Anglisht</v>
      </c>
      <c r="J423" s="150" t="str">
        <f>'Libri amë'!$M$578</f>
        <v>-</v>
      </c>
      <c r="K423" s="376"/>
      <c r="L423" s="376"/>
      <c r="M423" s="376"/>
      <c r="N423" s="376"/>
      <c r="O423" s="376"/>
    </row>
    <row r="424" spans="1:15" ht="18" customHeight="1" thickBot="1" x14ac:dyDescent="0.3">
      <c r="A424" s="80" t="str">
        <f>' Të dhënat për suksesin'!$S$4</f>
        <v>Nota mesatare</v>
      </c>
      <c r="B424" s="81">
        <f>'Të dhënat për Lib. amë'!$AO$18</f>
        <v>5</v>
      </c>
      <c r="C424" s="376"/>
      <c r="D424" s="376"/>
      <c r="E424" s="376"/>
      <c r="F424" s="376"/>
      <c r="G424" s="376"/>
      <c r="I424" s="80" t="s">
        <v>4</v>
      </c>
      <c r="J424" s="81">
        <f>'Të dhënat për Lib. amë'!$AO$41</f>
        <v>0</v>
      </c>
      <c r="K424" s="376"/>
      <c r="L424" s="376"/>
      <c r="M424" s="376"/>
      <c r="N424" s="376"/>
      <c r="O424" s="376"/>
    </row>
    <row r="425" spans="1:15" ht="18" customHeight="1" thickBot="1" x14ac:dyDescent="0.3">
      <c r="A425" s="80" t="s">
        <v>5</v>
      </c>
      <c r="B425" s="92" t="str">
        <f>'Të dhënat për Lib. amë'!$AT$18</f>
        <v>Shkëlqyeshëm(5)</v>
      </c>
      <c r="C425" s="376"/>
      <c r="D425" s="376"/>
      <c r="E425" s="376"/>
      <c r="F425" s="376"/>
      <c r="G425" s="376"/>
      <c r="I425" s="80" t="s">
        <v>5</v>
      </c>
      <c r="J425" s="92" t="str">
        <f>'Të dhënat për Lib. amë'!$AT$41</f>
        <v>I pa notuar</v>
      </c>
      <c r="K425" s="376"/>
      <c r="L425" s="376"/>
      <c r="M425" s="376"/>
      <c r="N425" s="376"/>
      <c r="O425" s="376"/>
    </row>
    <row r="426" spans="1:15" ht="18" customHeight="1" thickBot="1" x14ac:dyDescent="0.3">
      <c r="A426" s="80" t="s">
        <v>134</v>
      </c>
      <c r="B426" s="81">
        <f>'Të dhënat për Lib. amë'!$AQ$18</f>
        <v>0</v>
      </c>
      <c r="C426" s="376"/>
      <c r="D426" s="376"/>
      <c r="E426" s="376"/>
      <c r="F426" s="376"/>
      <c r="G426" s="376"/>
      <c r="I426" s="80" t="s">
        <v>134</v>
      </c>
      <c r="J426" s="81">
        <f>'Të dhënat për Lib. amë'!$AQ$41</f>
        <v>0</v>
      </c>
      <c r="K426" s="376"/>
      <c r="L426" s="376"/>
      <c r="M426" s="376"/>
      <c r="N426" s="376"/>
      <c r="O426" s="376"/>
    </row>
    <row r="427" spans="1:15" ht="18" customHeight="1" thickBot="1" x14ac:dyDescent="0.3">
      <c r="A427" s="80" t="s">
        <v>135</v>
      </c>
      <c r="B427" s="81">
        <f>'Të dhënat për Lib. amë'!$AR$18</f>
        <v>1</v>
      </c>
      <c r="C427" s="376"/>
      <c r="D427" s="376"/>
      <c r="E427" s="376"/>
      <c r="F427" s="376"/>
      <c r="G427" s="376"/>
      <c r="I427" s="80" t="s">
        <v>135</v>
      </c>
      <c r="J427" s="81">
        <f>'Të dhënat për Lib. amë'!$AR$41</f>
        <v>0</v>
      </c>
      <c r="K427" s="376"/>
      <c r="L427" s="376"/>
      <c r="M427" s="376"/>
      <c r="N427" s="376"/>
      <c r="O427" s="376"/>
    </row>
    <row r="428" spans="1:15" ht="18" customHeight="1" thickBot="1" x14ac:dyDescent="0.3">
      <c r="A428" s="80" t="s">
        <v>136</v>
      </c>
      <c r="B428" s="81">
        <f>'Të dhënat për Lib. amë'!$AS$18</f>
        <v>0</v>
      </c>
      <c r="C428" s="376"/>
      <c r="D428" s="376"/>
      <c r="E428" s="376"/>
      <c r="F428" s="376"/>
      <c r="G428" s="376"/>
      <c r="I428" s="80" t="s">
        <v>136</v>
      </c>
      <c r="J428" s="81">
        <f>'Të dhënat për Lib. amë'!$AS$41</f>
        <v>0</v>
      </c>
      <c r="K428" s="376"/>
      <c r="L428" s="376"/>
      <c r="M428" s="376"/>
      <c r="N428" s="376"/>
      <c r="O428" s="376"/>
    </row>
    <row r="429" spans="1:15" ht="18" customHeight="1" thickBot="1" x14ac:dyDescent="0.3">
      <c r="A429" s="80" t="s">
        <v>11</v>
      </c>
      <c r="B429" s="81">
        <f>SUM(B427:B428)</f>
        <v>1</v>
      </c>
      <c r="C429" s="376"/>
      <c r="D429" s="376"/>
      <c r="E429" s="376"/>
      <c r="F429" s="376"/>
      <c r="G429" s="376"/>
      <c r="I429" s="80" t="s">
        <v>11</v>
      </c>
      <c r="J429" s="81">
        <f>SUM(J427:J428)</f>
        <v>0</v>
      </c>
      <c r="K429" s="376"/>
      <c r="L429" s="376"/>
      <c r="M429" s="376"/>
      <c r="N429" s="376"/>
      <c r="O429" s="376"/>
    </row>
    <row r="430" spans="1:15" ht="18" customHeight="1" thickBot="1" x14ac:dyDescent="0.3">
      <c r="A430" s="80" t="s">
        <v>63</v>
      </c>
      <c r="B430" s="81" t="str">
        <f>'Libri amë'!$C$579</f>
        <v>Shembullore</v>
      </c>
      <c r="C430" s="376"/>
      <c r="D430" s="376"/>
      <c r="E430" s="376"/>
      <c r="F430" s="376"/>
      <c r="G430" s="376"/>
      <c r="I430" s="80" t="s">
        <v>63</v>
      </c>
      <c r="J430" s="81" t="str">
        <f>'Libri amë'!$M$579</f>
        <v>Shembullore</v>
      </c>
      <c r="K430" s="376"/>
      <c r="L430" s="376"/>
      <c r="M430" s="376"/>
      <c r="N430" s="376"/>
      <c r="O430" s="376"/>
    </row>
    <row r="431" spans="1:15" ht="18" customHeight="1" thickBot="1" x14ac:dyDescent="0.25">
      <c r="A431" s="411"/>
      <c r="B431" s="379"/>
      <c r="C431" s="379"/>
      <c r="D431" s="379"/>
      <c r="E431" s="379"/>
      <c r="F431" s="379"/>
      <c r="G431" s="412"/>
      <c r="I431" s="411"/>
      <c r="J431" s="379"/>
      <c r="K431" s="379"/>
      <c r="L431" s="379"/>
      <c r="M431" s="379"/>
      <c r="N431" s="379"/>
      <c r="O431" s="412"/>
    </row>
    <row r="432" spans="1:15" ht="18" customHeight="1" x14ac:dyDescent="0.25">
      <c r="A432" s="146" t="s">
        <v>137</v>
      </c>
      <c r="B432" s="147"/>
      <c r="C432" s="370" t="s">
        <v>138</v>
      </c>
      <c r="D432" s="371"/>
      <c r="E432" s="371"/>
      <c r="F432" s="371"/>
      <c r="G432" s="408"/>
      <c r="I432" s="146" t="s">
        <v>137</v>
      </c>
      <c r="J432" s="147"/>
      <c r="K432" s="370" t="s">
        <v>138</v>
      </c>
      <c r="L432" s="371"/>
      <c r="M432" s="371"/>
      <c r="N432" s="371"/>
      <c r="O432" s="408"/>
    </row>
    <row r="433" spans="1:15" ht="30" customHeight="1" thickBot="1" x14ac:dyDescent="0.25">
      <c r="A433" s="148"/>
      <c r="B433" s="149"/>
      <c r="C433" s="373"/>
      <c r="D433" s="374"/>
      <c r="E433" s="374"/>
      <c r="F433" s="374"/>
      <c r="G433" s="388"/>
      <c r="I433" s="148"/>
      <c r="J433" s="149"/>
      <c r="K433" s="373"/>
      <c r="L433" s="374"/>
      <c r="M433" s="374"/>
      <c r="N433" s="374"/>
      <c r="O433" s="388"/>
    </row>
    <row r="434" spans="1:15" ht="15" customHeight="1" thickBot="1" x14ac:dyDescent="0.25">
      <c r="A434" s="411"/>
      <c r="B434" s="374"/>
      <c r="C434" s="379"/>
      <c r="D434" s="379"/>
      <c r="E434" s="379"/>
      <c r="F434" s="379"/>
      <c r="G434" s="412"/>
      <c r="I434" s="373"/>
      <c r="J434" s="374"/>
      <c r="K434" s="379"/>
      <c r="L434" s="379"/>
      <c r="M434" s="379"/>
      <c r="N434" s="379"/>
      <c r="O434" s="412"/>
    </row>
    <row r="435" spans="1:15" ht="30" customHeight="1" x14ac:dyDescent="0.2">
      <c r="A435" s="422" t="s">
        <v>129</v>
      </c>
      <c r="B435" s="423"/>
      <c r="C435" s="423"/>
      <c r="D435" s="423"/>
      <c r="E435" s="423"/>
      <c r="F435" s="423"/>
      <c r="G435" s="424"/>
      <c r="I435" s="422" t="s">
        <v>129</v>
      </c>
      <c r="J435" s="423"/>
      <c r="K435" s="423"/>
      <c r="L435" s="423"/>
      <c r="M435" s="423"/>
      <c r="N435" s="423"/>
      <c r="O435" s="424"/>
    </row>
    <row r="436" spans="1:15" ht="30" customHeight="1" thickBot="1" x14ac:dyDescent="0.3">
      <c r="A436" s="144" t="s">
        <v>130</v>
      </c>
      <c r="B436" s="394"/>
      <c r="C436" s="395"/>
      <c r="D436" s="395"/>
      <c r="E436" s="395"/>
      <c r="F436" s="395"/>
      <c r="G436" s="395"/>
      <c r="I436" s="144" t="s">
        <v>130</v>
      </c>
      <c r="J436" s="394"/>
      <c r="K436" s="395"/>
      <c r="L436" s="395"/>
      <c r="M436" s="395"/>
      <c r="N436" s="395"/>
      <c r="O436" s="395"/>
    </row>
    <row r="437" spans="1:15" ht="30" customHeight="1" thickBot="1" x14ac:dyDescent="0.25">
      <c r="A437" s="179" t="s">
        <v>131</v>
      </c>
      <c r="B437" s="397" t="str">
        <f>' Të dhënat për suksesin'!$B$19</f>
        <v xml:space="preserve">Erion Morina </v>
      </c>
      <c r="C437" s="397"/>
      <c r="D437" s="397"/>
      <c r="E437" s="397"/>
      <c r="F437" s="397"/>
      <c r="G437" s="409"/>
      <c r="I437" s="145" t="s">
        <v>131</v>
      </c>
      <c r="J437" s="405">
        <f>' Të dhënat për suksesin'!$B$42</f>
        <v>0</v>
      </c>
      <c r="K437" s="405"/>
      <c r="L437" s="405"/>
      <c r="M437" s="405"/>
      <c r="N437" s="405"/>
      <c r="O437" s="410"/>
    </row>
    <row r="438" spans="1:15" ht="18" customHeight="1" thickBot="1" x14ac:dyDescent="0.3">
      <c r="A438" s="416" t="str">
        <f>' Të dhënat për suksesin'!$D$1</f>
        <v>Suksesi i nx. në kl VI -2  në gjysëmvjetorin e II-rë,vitit shkollor 2014/2015</v>
      </c>
      <c r="B438" s="382"/>
      <c r="C438" s="382"/>
      <c r="D438" s="382"/>
      <c r="E438" s="382"/>
      <c r="F438" s="382"/>
      <c r="G438" s="417"/>
      <c r="I438" s="418" t="str">
        <f>' Të dhënat për suksesin'!$D$1</f>
        <v>Suksesi i nx. në kl VI -2  në gjysëmvjetorin e II-rë,vitit shkollor 2014/2015</v>
      </c>
      <c r="J438" s="414"/>
      <c r="K438" s="414"/>
      <c r="L438" s="414"/>
      <c r="M438" s="414"/>
      <c r="N438" s="414"/>
      <c r="O438" s="419"/>
    </row>
    <row r="439" spans="1:15" ht="18" customHeight="1" thickBot="1" x14ac:dyDescent="0.3">
      <c r="A439" s="420" t="s">
        <v>132</v>
      </c>
      <c r="B439" s="385"/>
      <c r="C439" s="399" t="s">
        <v>133</v>
      </c>
      <c r="D439" s="399"/>
      <c r="E439" s="399"/>
      <c r="F439" s="399"/>
      <c r="G439" s="399"/>
      <c r="I439" s="421" t="s">
        <v>132</v>
      </c>
      <c r="J439" s="391"/>
      <c r="K439" s="392" t="s">
        <v>133</v>
      </c>
      <c r="L439" s="392"/>
      <c r="M439" s="392"/>
      <c r="N439" s="392"/>
      <c r="O439" s="392"/>
    </row>
    <row r="440" spans="1:15" ht="18" customHeight="1" thickBot="1" x14ac:dyDescent="0.3">
      <c r="A440" s="80" t="str">
        <f>' Të dhënat për suksesin'!$D$4</f>
        <v>Gjuhë shqipe</v>
      </c>
      <c r="B440" s="150" t="str">
        <f>'Libri amë'!$C$606</f>
        <v>Sh.Mirë(4)</v>
      </c>
      <c r="C440" s="376"/>
      <c r="D440" s="376"/>
      <c r="E440" s="376"/>
      <c r="F440" s="376"/>
      <c r="G440" s="376"/>
      <c r="I440" s="80" t="str">
        <f>' Të dhënat për suksesin'!$D$4</f>
        <v>Gjuhë shqipe</v>
      </c>
      <c r="J440" s="150" t="str">
        <f>'Libri amë'!$M$606</f>
        <v>-</v>
      </c>
      <c r="K440" s="376"/>
      <c r="L440" s="376"/>
      <c r="M440" s="376"/>
      <c r="N440" s="376"/>
      <c r="O440" s="376"/>
    </row>
    <row r="441" spans="1:15" ht="18" customHeight="1" thickBot="1" x14ac:dyDescent="0.3">
      <c r="A441" s="80" t="str">
        <f>' Të dhënat për suksesin'!$E$4</f>
        <v>Gjuhë angleze</v>
      </c>
      <c r="B441" s="150" t="str">
        <f>'Libri amë'!$C$607</f>
        <v>Sh.Mirë(4)</v>
      </c>
      <c r="C441" s="376"/>
      <c r="D441" s="376"/>
      <c r="E441" s="376"/>
      <c r="F441" s="376"/>
      <c r="G441" s="376"/>
      <c r="I441" s="80" t="str">
        <f>' Të dhënat për suksesin'!$E$4</f>
        <v>Gjuhë angleze</v>
      </c>
      <c r="J441" s="150" t="str">
        <f>'Libri amë'!$M$607</f>
        <v>-</v>
      </c>
      <c r="K441" s="376"/>
      <c r="L441" s="376"/>
      <c r="M441" s="376"/>
      <c r="N441" s="376"/>
      <c r="O441" s="376"/>
    </row>
    <row r="442" spans="1:15" ht="18" customHeight="1" thickBot="1" x14ac:dyDescent="0.3">
      <c r="A442" s="80" t="str">
        <f>' Të dhënat për suksesin'!$F$4</f>
        <v>Matematikë</v>
      </c>
      <c r="B442" s="150" t="str">
        <f>'Libri amë'!$C$608</f>
        <v>Sh.Mirë(4)</v>
      </c>
      <c r="C442" s="376"/>
      <c r="D442" s="376"/>
      <c r="E442" s="376"/>
      <c r="F442" s="376"/>
      <c r="G442" s="376"/>
      <c r="I442" s="80" t="str">
        <f>' Të dhënat për suksesin'!$F$4</f>
        <v>Matematikë</v>
      </c>
      <c r="J442" s="150" t="str">
        <f>'Libri amë'!$M$608</f>
        <v>-</v>
      </c>
      <c r="K442" s="376"/>
      <c r="L442" s="376"/>
      <c r="M442" s="376"/>
      <c r="N442" s="376"/>
      <c r="O442" s="376"/>
    </row>
    <row r="443" spans="1:15" ht="18" customHeight="1" thickBot="1" x14ac:dyDescent="0.3">
      <c r="A443" s="80" t="str">
        <f>' Të dhënat për suksesin'!$G$4</f>
        <v>Biologji</v>
      </c>
      <c r="B443" s="150" t="str">
        <f>'Libri amë'!$C$609</f>
        <v>Mirë(3)</v>
      </c>
      <c r="C443" s="376"/>
      <c r="D443" s="376"/>
      <c r="E443" s="376"/>
      <c r="F443" s="376"/>
      <c r="G443" s="376"/>
      <c r="I443" s="80" t="str">
        <f>' Të dhënat për suksesin'!$G$4</f>
        <v>Biologji</v>
      </c>
      <c r="J443" s="150" t="str">
        <f>'Libri amë'!$M$609</f>
        <v>-</v>
      </c>
      <c r="K443" s="376"/>
      <c r="L443" s="376"/>
      <c r="M443" s="376"/>
      <c r="N443" s="376"/>
      <c r="O443" s="376"/>
    </row>
    <row r="444" spans="1:15" ht="18" customHeight="1" thickBot="1" x14ac:dyDescent="0.3">
      <c r="A444" s="80" t="str">
        <f>' Të dhënat për suksesin'!$H$4</f>
        <v>Fizikë</v>
      </c>
      <c r="B444" s="150" t="str">
        <f>'Libri amë'!$C$610</f>
        <v>Sh.Mirë(4)</v>
      </c>
      <c r="C444" s="376"/>
      <c r="D444" s="376"/>
      <c r="E444" s="376"/>
      <c r="F444" s="376"/>
      <c r="G444" s="376"/>
      <c r="I444" s="80" t="str">
        <f>' Të dhënat për suksesin'!$H$4</f>
        <v>Fizikë</v>
      </c>
      <c r="J444" s="150" t="str">
        <f>'Libri amë'!$M$610</f>
        <v>-</v>
      </c>
      <c r="K444" s="376"/>
      <c r="L444" s="376"/>
      <c r="M444" s="376"/>
      <c r="N444" s="376"/>
      <c r="O444" s="376"/>
    </row>
    <row r="445" spans="1:15" ht="18" customHeight="1" thickBot="1" x14ac:dyDescent="0.3">
      <c r="A445" s="80" t="str">
        <f>' Të dhënat për suksesin'!$I$4</f>
        <v>Kimi</v>
      </c>
      <c r="B445" s="150" t="str">
        <f>'Libri amë'!$C$611</f>
        <v>-</v>
      </c>
      <c r="C445" s="376"/>
      <c r="D445" s="376"/>
      <c r="E445" s="376"/>
      <c r="F445" s="376"/>
      <c r="G445" s="376"/>
      <c r="I445" s="80" t="str">
        <f>' Të dhënat për suksesin'!$I$4</f>
        <v>Kimi</v>
      </c>
      <c r="J445" s="150" t="str">
        <f>'Libri amë'!$M$611</f>
        <v>-</v>
      </c>
      <c r="K445" s="376"/>
      <c r="L445" s="376"/>
      <c r="M445" s="376"/>
      <c r="N445" s="376"/>
      <c r="O445" s="376"/>
    </row>
    <row r="446" spans="1:15" ht="18" customHeight="1" thickBot="1" x14ac:dyDescent="0.3">
      <c r="A446" s="80" t="str">
        <f>' Të dhënat për suksesin'!$J$4</f>
        <v>Histori</v>
      </c>
      <c r="B446" s="150" t="str">
        <f>'Libri amë'!$C$612</f>
        <v>Mirë(3)</v>
      </c>
      <c r="C446" s="376"/>
      <c r="D446" s="376"/>
      <c r="E446" s="376"/>
      <c r="F446" s="376"/>
      <c r="G446" s="376"/>
      <c r="I446" s="80" t="str">
        <f>' Të dhënat për suksesin'!$J$4</f>
        <v>Histori</v>
      </c>
      <c r="J446" s="150" t="str">
        <f>'Libri amë'!$M$612</f>
        <v>-</v>
      </c>
      <c r="K446" s="376"/>
      <c r="L446" s="376"/>
      <c r="M446" s="376"/>
      <c r="N446" s="376"/>
      <c r="O446" s="376"/>
    </row>
    <row r="447" spans="1:15" ht="18" customHeight="1" thickBot="1" x14ac:dyDescent="0.3">
      <c r="A447" s="80" t="str">
        <f>' Të dhënat për suksesin'!$K$4</f>
        <v>Gjeografi</v>
      </c>
      <c r="B447" s="150" t="str">
        <f>'Libri amë'!$C$613</f>
        <v>Mirë(3)</v>
      </c>
      <c r="C447" s="376"/>
      <c r="D447" s="376"/>
      <c r="E447" s="376"/>
      <c r="F447" s="376"/>
      <c r="G447" s="376"/>
      <c r="I447" s="80" t="str">
        <f>' Të dhënat për suksesin'!$K$4</f>
        <v>Gjeografi</v>
      </c>
      <c r="J447" s="150" t="str">
        <f>'Libri amë'!$M$613</f>
        <v>-</v>
      </c>
      <c r="K447" s="376"/>
      <c r="L447" s="376"/>
      <c r="M447" s="376"/>
      <c r="N447" s="376"/>
      <c r="O447" s="376"/>
    </row>
    <row r="448" spans="1:15" ht="18" customHeight="1" thickBot="1" x14ac:dyDescent="0.3">
      <c r="A448" s="80" t="str">
        <f>' Të dhënat për suksesin'!$L$4</f>
        <v>Edukatë qytetare</v>
      </c>
      <c r="B448" s="150" t="str">
        <f>'Libri amë'!$C$614</f>
        <v>Mirë(3)</v>
      </c>
      <c r="C448" s="376"/>
      <c r="D448" s="376"/>
      <c r="E448" s="376"/>
      <c r="F448" s="376"/>
      <c r="G448" s="376"/>
      <c r="I448" s="80" t="str">
        <f>' Të dhënat për suksesin'!$L$4</f>
        <v>Edukatë qytetare</v>
      </c>
      <c r="J448" s="150" t="str">
        <f>'Libri amë'!$M$614</f>
        <v>-</v>
      </c>
      <c r="K448" s="376"/>
      <c r="L448" s="376"/>
      <c r="M448" s="376"/>
      <c r="N448" s="376"/>
      <c r="O448" s="376"/>
    </row>
    <row r="449" spans="1:15" ht="18" customHeight="1" thickBot="1" x14ac:dyDescent="0.3">
      <c r="A449" s="80" t="str">
        <f>' Të dhënat për suksesin'!$M$4</f>
        <v>Edukatë muzikore</v>
      </c>
      <c r="B449" s="150" t="str">
        <f>'Libri amë'!$C$615</f>
        <v>Shkëlq.(5)</v>
      </c>
      <c r="C449" s="376"/>
      <c r="D449" s="376"/>
      <c r="E449" s="376"/>
      <c r="F449" s="376"/>
      <c r="G449" s="376"/>
      <c r="I449" s="80" t="str">
        <f>' Të dhënat për suksesin'!$M$4</f>
        <v>Edukatë muzikore</v>
      </c>
      <c r="J449" s="150" t="str">
        <f>'Libri amë'!$M$615</f>
        <v>-</v>
      </c>
      <c r="K449" s="376"/>
      <c r="L449" s="376"/>
      <c r="M449" s="376"/>
      <c r="N449" s="376"/>
      <c r="O449" s="376"/>
    </row>
    <row r="450" spans="1:15" ht="18" customHeight="1" thickBot="1" x14ac:dyDescent="0.3">
      <c r="A450" s="80" t="str">
        <f>' Të dhënat për suksesin'!$N$4</f>
        <v>Edukatë figurative</v>
      </c>
      <c r="B450" s="150" t="str">
        <f>'Libri amë'!$C$616</f>
        <v>Sh.Mirë(4)</v>
      </c>
      <c r="C450" s="376"/>
      <c r="D450" s="376"/>
      <c r="E450" s="376"/>
      <c r="F450" s="376"/>
      <c r="G450" s="376"/>
      <c r="I450" s="80" t="str">
        <f>' Të dhënat për suksesin'!$N$4</f>
        <v>Edukatë figurative</v>
      </c>
      <c r="J450" s="150" t="str">
        <f>'Libri amë'!$M$616</f>
        <v>-</v>
      </c>
      <c r="K450" s="376"/>
      <c r="L450" s="376"/>
      <c r="M450" s="376"/>
      <c r="N450" s="376"/>
      <c r="O450" s="376"/>
    </row>
    <row r="451" spans="1:15" ht="18" customHeight="1" thickBot="1" x14ac:dyDescent="0.3">
      <c r="A451" s="80" t="str">
        <f>' Të dhënat për suksesin'!$O$4</f>
        <v>Teknologji</v>
      </c>
      <c r="B451" s="150" t="str">
        <f>'Libri amë'!$C$617</f>
        <v>Mirë(3)</v>
      </c>
      <c r="C451" s="376"/>
      <c r="D451" s="376"/>
      <c r="E451" s="376"/>
      <c r="F451" s="376"/>
      <c r="G451" s="376"/>
      <c r="I451" s="80" t="str">
        <f>' Të dhënat për suksesin'!$O$4</f>
        <v>Teknologji</v>
      </c>
      <c r="J451" s="150" t="str">
        <f>'Libri amë'!$M$617</f>
        <v>-</v>
      </c>
      <c r="K451" s="376"/>
      <c r="L451" s="376"/>
      <c r="M451" s="376"/>
      <c r="N451" s="376"/>
      <c r="O451" s="376"/>
    </row>
    <row r="452" spans="1:15" ht="18" customHeight="1" thickBot="1" x14ac:dyDescent="0.3">
      <c r="A452" s="80" t="str">
        <f>' Të dhënat për suksesin'!$P$4</f>
        <v>Edukatë fizike</v>
      </c>
      <c r="B452" s="150" t="str">
        <f>'Libri amë'!$C$618</f>
        <v>Shkëlq.(5)</v>
      </c>
      <c r="C452" s="376"/>
      <c r="D452" s="376"/>
      <c r="E452" s="376"/>
      <c r="F452" s="376"/>
      <c r="G452" s="376"/>
      <c r="I452" s="80" t="str">
        <f>' Të dhënat për suksesin'!$P$4</f>
        <v>Edukatë fizike</v>
      </c>
      <c r="J452" s="150" t="str">
        <f>'Libri amë'!$M$618</f>
        <v>-</v>
      </c>
      <c r="K452" s="376"/>
      <c r="L452" s="376"/>
      <c r="M452" s="376"/>
      <c r="N452" s="376"/>
      <c r="O452" s="376"/>
    </row>
    <row r="453" spans="1:15" ht="18" customHeight="1" thickBot="1" x14ac:dyDescent="0.3">
      <c r="A453" s="80" t="str">
        <f>' Të dhënat për suksesin'!$Q$4</f>
        <v>Mz. Ekologjia dhe mjedisi</v>
      </c>
      <c r="B453" s="150" t="str">
        <f>'Libri amë'!$C$619</f>
        <v>-</v>
      </c>
      <c r="C453" s="376"/>
      <c r="D453" s="376"/>
      <c r="E453" s="376"/>
      <c r="F453" s="376"/>
      <c r="G453" s="376"/>
      <c r="I453" s="80" t="str">
        <f>' Të dhënat për suksesin'!$Q$4</f>
        <v>Mz. Ekologjia dhe mjedisi</v>
      </c>
      <c r="J453" s="150" t="str">
        <f>'Libri amë'!$M$619</f>
        <v>-</v>
      </c>
      <c r="K453" s="376"/>
      <c r="L453" s="376"/>
      <c r="M453" s="376"/>
      <c r="N453" s="376"/>
      <c r="O453" s="376"/>
    </row>
    <row r="454" spans="1:15" ht="18" customHeight="1" thickBot="1" x14ac:dyDescent="0.3">
      <c r="A454" s="80" t="str">
        <f>' Të dhënat për suksesin'!$R$4</f>
        <v>Mz. Anglisht</v>
      </c>
      <c r="B454" s="150" t="str">
        <f>'Libri amë'!$C$620</f>
        <v>-</v>
      </c>
      <c r="C454" s="376"/>
      <c r="D454" s="376"/>
      <c r="E454" s="376"/>
      <c r="F454" s="376"/>
      <c r="G454" s="376"/>
      <c r="I454" s="80" t="str">
        <f>' Të dhënat për suksesin'!$R$4</f>
        <v>Mz. Anglisht</v>
      </c>
      <c r="J454" s="150" t="str">
        <f>'Libri amë'!$M$620</f>
        <v>-</v>
      </c>
      <c r="K454" s="376"/>
      <c r="L454" s="376"/>
      <c r="M454" s="376"/>
      <c r="N454" s="376"/>
      <c r="O454" s="376"/>
    </row>
    <row r="455" spans="1:15" ht="18" customHeight="1" thickBot="1" x14ac:dyDescent="0.3">
      <c r="A455" s="80" t="str">
        <f>' Të dhënat për suksesin'!$S$4</f>
        <v>Nota mesatare</v>
      </c>
      <c r="B455" s="81">
        <f>'Të dhënat për Lib. amë'!$AO$19</f>
        <v>3.75</v>
      </c>
      <c r="C455" s="376"/>
      <c r="D455" s="376"/>
      <c r="E455" s="376"/>
      <c r="F455" s="376"/>
      <c r="G455" s="376"/>
      <c r="I455" s="80" t="s">
        <v>4</v>
      </c>
      <c r="J455" s="81">
        <f>'Të dhënat për Lib. amë'!$AO$42</f>
        <v>0</v>
      </c>
      <c r="K455" s="376"/>
      <c r="L455" s="376"/>
      <c r="M455" s="376"/>
      <c r="N455" s="376"/>
      <c r="O455" s="376"/>
    </row>
    <row r="456" spans="1:15" ht="18" customHeight="1" thickBot="1" x14ac:dyDescent="0.3">
      <c r="A456" s="80" t="s">
        <v>5</v>
      </c>
      <c r="B456" s="92" t="str">
        <f>'Të dhënat për Lib. amë'!$AT$19</f>
        <v>Shumë mirë(4)</v>
      </c>
      <c r="C456" s="376"/>
      <c r="D456" s="376"/>
      <c r="E456" s="376"/>
      <c r="F456" s="376"/>
      <c r="G456" s="376"/>
      <c r="I456" s="80" t="s">
        <v>5</v>
      </c>
      <c r="J456" s="92" t="str">
        <f>'Të dhënat për Lib. amë'!$AT$42</f>
        <v>I pa notuar</v>
      </c>
      <c r="K456" s="376"/>
      <c r="L456" s="376"/>
      <c r="M456" s="376"/>
      <c r="N456" s="376"/>
      <c r="O456" s="376"/>
    </row>
    <row r="457" spans="1:15" ht="18" customHeight="1" thickBot="1" x14ac:dyDescent="0.3">
      <c r="A457" s="80" t="s">
        <v>134</v>
      </c>
      <c r="B457" s="81">
        <f>'Të dhënat për Lib. amë'!$AQ$19</f>
        <v>0</v>
      </c>
      <c r="C457" s="376"/>
      <c r="D457" s="376"/>
      <c r="E457" s="376"/>
      <c r="F457" s="376"/>
      <c r="G457" s="376"/>
      <c r="I457" s="80" t="s">
        <v>134</v>
      </c>
      <c r="J457" s="81">
        <f>'Të dhënat për Lib. amë'!$AQ$42</f>
        <v>0</v>
      </c>
      <c r="K457" s="376"/>
      <c r="L457" s="376"/>
      <c r="M457" s="376"/>
      <c r="N457" s="376"/>
      <c r="O457" s="376"/>
    </row>
    <row r="458" spans="1:15" ht="18" customHeight="1" thickBot="1" x14ac:dyDescent="0.3">
      <c r="A458" s="80" t="s">
        <v>135</v>
      </c>
      <c r="B458" s="81">
        <f>'Të dhënat për Lib. amë'!$AR$19</f>
        <v>0</v>
      </c>
      <c r="C458" s="376"/>
      <c r="D458" s="376"/>
      <c r="E458" s="376"/>
      <c r="F458" s="376"/>
      <c r="G458" s="376"/>
      <c r="I458" s="80" t="s">
        <v>135</v>
      </c>
      <c r="J458" s="81">
        <f>'Të dhënat për Lib. amë'!$AR$42</f>
        <v>0</v>
      </c>
      <c r="K458" s="376"/>
      <c r="L458" s="376"/>
      <c r="M458" s="376"/>
      <c r="N458" s="376"/>
      <c r="O458" s="376"/>
    </row>
    <row r="459" spans="1:15" ht="18" customHeight="1" thickBot="1" x14ac:dyDescent="0.3">
      <c r="A459" s="80" t="s">
        <v>136</v>
      </c>
      <c r="B459" s="81">
        <f>'Të dhënat për Lib. amë'!$AS$19</f>
        <v>0</v>
      </c>
      <c r="C459" s="376"/>
      <c r="D459" s="376"/>
      <c r="E459" s="376"/>
      <c r="F459" s="376"/>
      <c r="G459" s="376"/>
      <c r="I459" s="80" t="s">
        <v>136</v>
      </c>
      <c r="J459" s="81">
        <f>'Të dhënat për Lib. amë'!$AS$42</f>
        <v>0</v>
      </c>
      <c r="K459" s="376"/>
      <c r="L459" s="376"/>
      <c r="M459" s="376"/>
      <c r="N459" s="376"/>
      <c r="O459" s="376"/>
    </row>
    <row r="460" spans="1:15" ht="18" customHeight="1" thickBot="1" x14ac:dyDescent="0.3">
      <c r="A460" s="80" t="s">
        <v>11</v>
      </c>
      <c r="B460" s="81">
        <f>SUM(B458:B459)</f>
        <v>0</v>
      </c>
      <c r="C460" s="376"/>
      <c r="D460" s="376"/>
      <c r="E460" s="376"/>
      <c r="F460" s="376"/>
      <c r="G460" s="376"/>
      <c r="I460" s="80" t="s">
        <v>11</v>
      </c>
      <c r="J460" s="81">
        <f>SUM(J458:J459)</f>
        <v>0</v>
      </c>
      <c r="K460" s="376"/>
      <c r="L460" s="376"/>
      <c r="M460" s="376"/>
      <c r="N460" s="376"/>
      <c r="O460" s="376"/>
    </row>
    <row r="461" spans="1:15" ht="18" customHeight="1" thickBot="1" x14ac:dyDescent="0.3">
      <c r="A461" s="80" t="s">
        <v>63</v>
      </c>
      <c r="B461" s="81" t="str">
        <f>'Libri amë'!$C$621</f>
        <v>Shembullore</v>
      </c>
      <c r="C461" s="376"/>
      <c r="D461" s="376"/>
      <c r="E461" s="376"/>
      <c r="F461" s="376"/>
      <c r="G461" s="376"/>
      <c r="I461" s="80" t="s">
        <v>63</v>
      </c>
      <c r="J461" s="81" t="str">
        <f>'Libri amë'!$M$621</f>
        <v>Shembullore</v>
      </c>
      <c r="K461" s="376"/>
      <c r="L461" s="376"/>
      <c r="M461" s="376"/>
      <c r="N461" s="376"/>
      <c r="O461" s="376"/>
    </row>
    <row r="462" spans="1:15" ht="18" customHeight="1" thickBot="1" x14ac:dyDescent="0.25">
      <c r="A462" s="411"/>
      <c r="B462" s="379"/>
      <c r="C462" s="379"/>
      <c r="D462" s="379"/>
      <c r="E462" s="379"/>
      <c r="F462" s="379"/>
      <c r="G462" s="412"/>
      <c r="I462" s="411"/>
      <c r="J462" s="379"/>
      <c r="K462" s="379"/>
      <c r="L462" s="379"/>
      <c r="M462" s="379"/>
      <c r="N462" s="379"/>
      <c r="O462" s="412"/>
    </row>
    <row r="463" spans="1:15" ht="18" customHeight="1" x14ac:dyDescent="0.25">
      <c r="A463" s="146" t="s">
        <v>137</v>
      </c>
      <c r="B463" s="147"/>
      <c r="C463" s="370" t="s">
        <v>138</v>
      </c>
      <c r="D463" s="371"/>
      <c r="E463" s="371"/>
      <c r="F463" s="371"/>
      <c r="G463" s="408"/>
      <c r="I463" s="146" t="s">
        <v>137</v>
      </c>
      <c r="J463" s="147"/>
      <c r="K463" s="370" t="s">
        <v>138</v>
      </c>
      <c r="L463" s="371"/>
      <c r="M463" s="371"/>
      <c r="N463" s="371"/>
      <c r="O463" s="408"/>
    </row>
    <row r="464" spans="1:15" ht="30" customHeight="1" thickBot="1" x14ac:dyDescent="0.25">
      <c r="A464" s="148"/>
      <c r="B464" s="149"/>
      <c r="C464" s="373"/>
      <c r="D464" s="374"/>
      <c r="E464" s="374"/>
      <c r="F464" s="374"/>
      <c r="G464" s="388"/>
      <c r="I464" s="148"/>
      <c r="J464" s="149"/>
      <c r="K464" s="373"/>
      <c r="L464" s="374"/>
      <c r="M464" s="374"/>
      <c r="N464" s="374"/>
      <c r="O464" s="388"/>
    </row>
    <row r="465" spans="1:15" ht="15" customHeight="1" thickBot="1" x14ac:dyDescent="0.25">
      <c r="A465" s="411"/>
      <c r="B465" s="374"/>
      <c r="C465" s="379"/>
      <c r="D465" s="379"/>
      <c r="E465" s="379"/>
      <c r="F465" s="379"/>
      <c r="G465" s="412"/>
      <c r="I465" s="373"/>
      <c r="J465" s="374"/>
      <c r="K465" s="379"/>
      <c r="L465" s="379"/>
      <c r="M465" s="379"/>
      <c r="N465" s="379"/>
      <c r="O465" s="412"/>
    </row>
    <row r="466" spans="1:15" ht="30" customHeight="1" x14ac:dyDescent="0.2">
      <c r="A466" s="422" t="s">
        <v>129</v>
      </c>
      <c r="B466" s="423"/>
      <c r="C466" s="423"/>
      <c r="D466" s="423"/>
      <c r="E466" s="423"/>
      <c r="F466" s="423"/>
      <c r="G466" s="424"/>
      <c r="I466" s="422" t="s">
        <v>129</v>
      </c>
      <c r="J466" s="423"/>
      <c r="K466" s="423"/>
      <c r="L466" s="423"/>
      <c r="M466" s="423"/>
      <c r="N466" s="423"/>
      <c r="O466" s="424"/>
    </row>
    <row r="467" spans="1:15" ht="30" customHeight="1" thickBot="1" x14ac:dyDescent="0.3">
      <c r="A467" s="144" t="s">
        <v>130</v>
      </c>
      <c r="B467" s="394"/>
      <c r="C467" s="395"/>
      <c r="D467" s="395"/>
      <c r="E467" s="395"/>
      <c r="F467" s="395"/>
      <c r="G467" s="395"/>
      <c r="I467" s="144" t="s">
        <v>130</v>
      </c>
      <c r="J467" s="394"/>
      <c r="K467" s="395"/>
      <c r="L467" s="395"/>
      <c r="M467" s="395"/>
      <c r="N467" s="395"/>
      <c r="O467" s="395"/>
    </row>
    <row r="468" spans="1:15" ht="30" customHeight="1" thickBot="1" x14ac:dyDescent="0.25">
      <c r="A468" s="179" t="s">
        <v>131</v>
      </c>
      <c r="B468" s="397" t="str">
        <f>' Të dhënat për suksesin'!$B$20</f>
        <v>Ermal Aliaj</v>
      </c>
      <c r="C468" s="397"/>
      <c r="D468" s="397"/>
      <c r="E468" s="397"/>
      <c r="F468" s="397"/>
      <c r="G468" s="409"/>
      <c r="I468" s="145" t="s">
        <v>131</v>
      </c>
      <c r="J468" s="405">
        <f>' Të dhënat për suksesin'!$B$43</f>
        <v>0</v>
      </c>
      <c r="K468" s="405"/>
      <c r="L468" s="405"/>
      <c r="M468" s="405"/>
      <c r="N468" s="405"/>
      <c r="O468" s="410"/>
    </row>
    <row r="469" spans="1:15" ht="18" customHeight="1" thickBot="1" x14ac:dyDescent="0.3">
      <c r="A469" s="416" t="str">
        <f>' Të dhënat për suksesin'!$D$1</f>
        <v>Suksesi i nx. në kl VI -2  në gjysëmvjetorin e II-rë,vitit shkollor 2014/2015</v>
      </c>
      <c r="B469" s="382"/>
      <c r="C469" s="382"/>
      <c r="D469" s="382"/>
      <c r="E469" s="382"/>
      <c r="F469" s="382"/>
      <c r="G469" s="417"/>
      <c r="I469" s="418" t="str">
        <f>' Të dhënat për suksesin'!$D$1</f>
        <v>Suksesi i nx. në kl VI -2  në gjysëmvjetorin e II-rë,vitit shkollor 2014/2015</v>
      </c>
      <c r="J469" s="414"/>
      <c r="K469" s="414"/>
      <c r="L469" s="414"/>
      <c r="M469" s="414"/>
      <c r="N469" s="414"/>
      <c r="O469" s="419"/>
    </row>
    <row r="470" spans="1:15" ht="18" customHeight="1" thickBot="1" x14ac:dyDescent="0.3">
      <c r="A470" s="420" t="s">
        <v>132</v>
      </c>
      <c r="B470" s="385"/>
      <c r="C470" s="399" t="s">
        <v>133</v>
      </c>
      <c r="D470" s="399"/>
      <c r="E470" s="399"/>
      <c r="F470" s="399"/>
      <c r="G470" s="399"/>
      <c r="I470" s="421" t="s">
        <v>132</v>
      </c>
      <c r="J470" s="391"/>
      <c r="K470" s="392" t="s">
        <v>133</v>
      </c>
      <c r="L470" s="392"/>
      <c r="M470" s="392"/>
      <c r="N470" s="392"/>
      <c r="O470" s="392"/>
    </row>
    <row r="471" spans="1:15" ht="18" customHeight="1" thickBot="1" x14ac:dyDescent="0.3">
      <c r="A471" s="80" t="str">
        <f>' Të dhënat për suksesin'!$D$4</f>
        <v>Gjuhë shqipe</v>
      </c>
      <c r="B471" s="150" t="str">
        <f>'Libri amë'!$C$648</f>
        <v>Mirë(3)</v>
      </c>
      <c r="C471" s="376"/>
      <c r="D471" s="376"/>
      <c r="E471" s="376"/>
      <c r="F471" s="376"/>
      <c r="G471" s="376"/>
      <c r="I471" s="80" t="str">
        <f>' Të dhënat për suksesin'!$D$4</f>
        <v>Gjuhë shqipe</v>
      </c>
      <c r="J471" s="150" t="str">
        <f>'Libri amë'!$M$648</f>
        <v>-</v>
      </c>
      <c r="K471" s="376"/>
      <c r="L471" s="376"/>
      <c r="M471" s="376"/>
      <c r="N471" s="376"/>
      <c r="O471" s="376"/>
    </row>
    <row r="472" spans="1:15" ht="18" customHeight="1" thickBot="1" x14ac:dyDescent="0.3">
      <c r="A472" s="80" t="str">
        <f>' Të dhënat për suksesin'!$E$4</f>
        <v>Gjuhë angleze</v>
      </c>
      <c r="B472" s="150" t="str">
        <f>'Libri amë'!$C$649</f>
        <v>Sh.Mirë(4)</v>
      </c>
      <c r="C472" s="376"/>
      <c r="D472" s="376"/>
      <c r="E472" s="376"/>
      <c r="F472" s="376"/>
      <c r="G472" s="376"/>
      <c r="I472" s="80" t="str">
        <f>' Të dhënat për suksesin'!$E$4</f>
        <v>Gjuhë angleze</v>
      </c>
      <c r="J472" s="150" t="str">
        <f>'Libri amë'!$M$649</f>
        <v>-</v>
      </c>
      <c r="K472" s="376"/>
      <c r="L472" s="376"/>
      <c r="M472" s="376"/>
      <c r="N472" s="376"/>
      <c r="O472" s="376"/>
    </row>
    <row r="473" spans="1:15" ht="18" customHeight="1" thickBot="1" x14ac:dyDescent="0.3">
      <c r="A473" s="80" t="str">
        <f>' Të dhënat për suksesin'!$F$4</f>
        <v>Matematikë</v>
      </c>
      <c r="B473" s="150" t="str">
        <f>'Libri amë'!$C$650</f>
        <v>Sh.Mirë(4)</v>
      </c>
      <c r="C473" s="376"/>
      <c r="D473" s="376"/>
      <c r="E473" s="376"/>
      <c r="F473" s="376"/>
      <c r="G473" s="376"/>
      <c r="I473" s="80" t="str">
        <f>' Të dhënat për suksesin'!$F$4</f>
        <v>Matematikë</v>
      </c>
      <c r="J473" s="150" t="str">
        <f>'Libri amë'!$M$650</f>
        <v>-</v>
      </c>
      <c r="K473" s="376"/>
      <c r="L473" s="376"/>
      <c r="M473" s="376"/>
      <c r="N473" s="376"/>
      <c r="O473" s="376"/>
    </row>
    <row r="474" spans="1:15" ht="18" customHeight="1" thickBot="1" x14ac:dyDescent="0.3">
      <c r="A474" s="80" t="str">
        <f>' Të dhënat për suksesin'!$G$4</f>
        <v>Biologji</v>
      </c>
      <c r="B474" s="150" t="str">
        <f>'Libri amë'!$C$651</f>
        <v>Sh.Mirë(4)</v>
      </c>
      <c r="C474" s="376"/>
      <c r="D474" s="376"/>
      <c r="E474" s="376"/>
      <c r="F474" s="376"/>
      <c r="G474" s="376"/>
      <c r="I474" s="80" t="str">
        <f>' Të dhënat për suksesin'!$G$4</f>
        <v>Biologji</v>
      </c>
      <c r="J474" s="150" t="str">
        <f>'Libri amë'!$M$651</f>
        <v>-</v>
      </c>
      <c r="K474" s="376"/>
      <c r="L474" s="376"/>
      <c r="M474" s="376"/>
      <c r="N474" s="376"/>
      <c r="O474" s="376"/>
    </row>
    <row r="475" spans="1:15" ht="18" customHeight="1" thickBot="1" x14ac:dyDescent="0.3">
      <c r="A475" s="80" t="str">
        <f>' Të dhënat për suksesin'!$H$4</f>
        <v>Fizikë</v>
      </c>
      <c r="B475" s="150" t="str">
        <f>'Libri amë'!$C$652</f>
        <v>Sh.Mirë(4)</v>
      </c>
      <c r="C475" s="376"/>
      <c r="D475" s="376"/>
      <c r="E475" s="376"/>
      <c r="F475" s="376"/>
      <c r="G475" s="376"/>
      <c r="I475" s="80" t="str">
        <f>' Të dhënat për suksesin'!$H$4</f>
        <v>Fizikë</v>
      </c>
      <c r="J475" s="150" t="str">
        <f>'Libri amë'!$M$652</f>
        <v>-</v>
      </c>
      <c r="K475" s="376"/>
      <c r="L475" s="376"/>
      <c r="M475" s="376"/>
      <c r="N475" s="376"/>
      <c r="O475" s="376"/>
    </row>
    <row r="476" spans="1:15" ht="18" customHeight="1" thickBot="1" x14ac:dyDescent="0.3">
      <c r="A476" s="80" t="str">
        <f>' Të dhënat për suksesin'!$I$4</f>
        <v>Kimi</v>
      </c>
      <c r="B476" s="150" t="str">
        <f>'Libri amë'!$C$653</f>
        <v>-</v>
      </c>
      <c r="C476" s="376"/>
      <c r="D476" s="376"/>
      <c r="E476" s="376"/>
      <c r="F476" s="376"/>
      <c r="G476" s="376"/>
      <c r="I476" s="80" t="str">
        <f>' Të dhënat për suksesin'!$I$4</f>
        <v>Kimi</v>
      </c>
      <c r="J476" s="150" t="str">
        <f>'Libri amë'!$M$653</f>
        <v>-</v>
      </c>
      <c r="K476" s="376"/>
      <c r="L476" s="376"/>
      <c r="M476" s="376"/>
      <c r="N476" s="376"/>
      <c r="O476" s="376"/>
    </row>
    <row r="477" spans="1:15" ht="18" customHeight="1" thickBot="1" x14ac:dyDescent="0.3">
      <c r="A477" s="80" t="str">
        <f>' Të dhënat për suksesin'!$J$4</f>
        <v>Histori</v>
      </c>
      <c r="B477" s="150" t="str">
        <f>'Libri amë'!$C$654</f>
        <v>Mirë(3)</v>
      </c>
      <c r="C477" s="376"/>
      <c r="D477" s="376"/>
      <c r="E477" s="376"/>
      <c r="F477" s="376"/>
      <c r="G477" s="376"/>
      <c r="I477" s="80" t="str">
        <f>' Të dhënat për suksesin'!$J$4</f>
        <v>Histori</v>
      </c>
      <c r="J477" s="150" t="str">
        <f>'Libri amë'!$M$654</f>
        <v>-</v>
      </c>
      <c r="K477" s="376"/>
      <c r="L477" s="376"/>
      <c r="M477" s="376"/>
      <c r="N477" s="376"/>
      <c r="O477" s="376"/>
    </row>
    <row r="478" spans="1:15" ht="18" customHeight="1" thickBot="1" x14ac:dyDescent="0.3">
      <c r="A478" s="80" t="str">
        <f>' Të dhënat për suksesin'!$K$4</f>
        <v>Gjeografi</v>
      </c>
      <c r="B478" s="150" t="str">
        <f>'Libri amë'!$C$655</f>
        <v>Mirë(3)</v>
      </c>
      <c r="C478" s="376"/>
      <c r="D478" s="376"/>
      <c r="E478" s="376"/>
      <c r="F478" s="376"/>
      <c r="G478" s="376"/>
      <c r="I478" s="80" t="str">
        <f>' Të dhënat për suksesin'!$K$4</f>
        <v>Gjeografi</v>
      </c>
      <c r="J478" s="150" t="str">
        <f>'Libri amë'!$M$655</f>
        <v>-</v>
      </c>
      <c r="K478" s="376"/>
      <c r="L478" s="376"/>
      <c r="M478" s="376"/>
      <c r="N478" s="376"/>
      <c r="O478" s="376"/>
    </row>
    <row r="479" spans="1:15" ht="18" customHeight="1" thickBot="1" x14ac:dyDescent="0.3">
      <c r="A479" s="80" t="str">
        <f>' Të dhënat për suksesin'!$L$4</f>
        <v>Edukatë qytetare</v>
      </c>
      <c r="B479" s="150" t="str">
        <f>'Libri amë'!$C$656</f>
        <v>Sh.Mirë(4)</v>
      </c>
      <c r="C479" s="376"/>
      <c r="D479" s="376"/>
      <c r="E479" s="376"/>
      <c r="F479" s="376"/>
      <c r="G479" s="376"/>
      <c r="I479" s="80" t="str">
        <f>' Të dhënat për suksesin'!$L$4</f>
        <v>Edukatë qytetare</v>
      </c>
      <c r="J479" s="150" t="str">
        <f>'Libri amë'!$M$656</f>
        <v>-</v>
      </c>
      <c r="K479" s="376"/>
      <c r="L479" s="376"/>
      <c r="M479" s="376"/>
      <c r="N479" s="376"/>
      <c r="O479" s="376"/>
    </row>
    <row r="480" spans="1:15" ht="18" customHeight="1" thickBot="1" x14ac:dyDescent="0.3">
      <c r="A480" s="80" t="str">
        <f>' Të dhënat për suksesin'!$M$4</f>
        <v>Edukatë muzikore</v>
      </c>
      <c r="B480" s="150" t="str">
        <f>'Libri amë'!$C$657</f>
        <v>Shkëlq.(5)</v>
      </c>
      <c r="C480" s="376"/>
      <c r="D480" s="376"/>
      <c r="E480" s="376"/>
      <c r="F480" s="376"/>
      <c r="G480" s="376"/>
      <c r="I480" s="80" t="str">
        <f>' Të dhënat për suksesin'!$M$4</f>
        <v>Edukatë muzikore</v>
      </c>
      <c r="J480" s="150" t="str">
        <f>'Libri amë'!$M$657</f>
        <v>-</v>
      </c>
      <c r="K480" s="376"/>
      <c r="L480" s="376"/>
      <c r="M480" s="376"/>
      <c r="N480" s="376"/>
      <c r="O480" s="376"/>
    </row>
    <row r="481" spans="1:15" ht="18" customHeight="1" thickBot="1" x14ac:dyDescent="0.3">
      <c r="A481" s="80" t="str">
        <f>' Të dhënat për suksesin'!$N$4</f>
        <v>Edukatë figurative</v>
      </c>
      <c r="B481" s="150" t="str">
        <f>'Libri amë'!$C$658</f>
        <v>Shkëlq.(5)</v>
      </c>
      <c r="C481" s="376"/>
      <c r="D481" s="376"/>
      <c r="E481" s="376"/>
      <c r="F481" s="376"/>
      <c r="G481" s="376"/>
      <c r="I481" s="80" t="str">
        <f>' Të dhënat për suksesin'!$N$4</f>
        <v>Edukatë figurative</v>
      </c>
      <c r="J481" s="150" t="str">
        <f>'Libri amë'!$M$658</f>
        <v>-</v>
      </c>
      <c r="K481" s="376"/>
      <c r="L481" s="376"/>
      <c r="M481" s="376"/>
      <c r="N481" s="376"/>
      <c r="O481" s="376"/>
    </row>
    <row r="482" spans="1:15" ht="18" customHeight="1" thickBot="1" x14ac:dyDescent="0.3">
      <c r="A482" s="80" t="str">
        <f>' Të dhënat për suksesin'!$O$4</f>
        <v>Teknologji</v>
      </c>
      <c r="B482" s="150" t="str">
        <f>'Libri amë'!$C$659</f>
        <v>Sh.Mirë(4)</v>
      </c>
      <c r="C482" s="376"/>
      <c r="D482" s="376"/>
      <c r="E482" s="376"/>
      <c r="F482" s="376"/>
      <c r="G482" s="376"/>
      <c r="I482" s="80" t="str">
        <f>' Të dhënat për suksesin'!$O$4</f>
        <v>Teknologji</v>
      </c>
      <c r="J482" s="150" t="str">
        <f>'Libri amë'!$M$659</f>
        <v>-</v>
      </c>
      <c r="K482" s="376"/>
      <c r="L482" s="376"/>
      <c r="M482" s="376"/>
      <c r="N482" s="376"/>
      <c r="O482" s="376"/>
    </row>
    <row r="483" spans="1:15" ht="18" customHeight="1" thickBot="1" x14ac:dyDescent="0.3">
      <c r="A483" s="80" t="str">
        <f>' Të dhënat për suksesin'!$P$4</f>
        <v>Edukatë fizike</v>
      </c>
      <c r="B483" s="150" t="str">
        <f>'Libri amë'!$C$660</f>
        <v>Shkëlq.(5)</v>
      </c>
      <c r="C483" s="376"/>
      <c r="D483" s="376"/>
      <c r="E483" s="376"/>
      <c r="F483" s="376"/>
      <c r="G483" s="376"/>
      <c r="I483" s="80" t="str">
        <f>' Të dhënat për suksesin'!$P$4</f>
        <v>Edukatë fizike</v>
      </c>
      <c r="J483" s="150" t="str">
        <f>'Libri amë'!$M$660</f>
        <v>-</v>
      </c>
      <c r="K483" s="376"/>
      <c r="L483" s="376"/>
      <c r="M483" s="376"/>
      <c r="N483" s="376"/>
      <c r="O483" s="376"/>
    </row>
    <row r="484" spans="1:15" ht="18" customHeight="1" thickBot="1" x14ac:dyDescent="0.3">
      <c r="A484" s="80" t="str">
        <f>' Të dhënat për suksesin'!$Q$4</f>
        <v>Mz. Ekologjia dhe mjedisi</v>
      </c>
      <c r="B484" s="150" t="str">
        <f>'Libri amë'!$C$661</f>
        <v>-</v>
      </c>
      <c r="C484" s="376"/>
      <c r="D484" s="376"/>
      <c r="E484" s="376"/>
      <c r="F484" s="376"/>
      <c r="G484" s="376"/>
      <c r="I484" s="80" t="str">
        <f>' Të dhënat për suksesin'!$Q$4</f>
        <v>Mz. Ekologjia dhe mjedisi</v>
      </c>
      <c r="J484" s="150" t="str">
        <f>'Libri amë'!$M$661</f>
        <v>-</v>
      </c>
      <c r="K484" s="376"/>
      <c r="L484" s="376"/>
      <c r="M484" s="376"/>
      <c r="N484" s="376"/>
      <c r="O484" s="376"/>
    </row>
    <row r="485" spans="1:15" ht="18" customHeight="1" thickBot="1" x14ac:dyDescent="0.3">
      <c r="A485" s="80" t="str">
        <f>' Të dhënat për suksesin'!$R$4</f>
        <v>Mz. Anglisht</v>
      </c>
      <c r="B485" s="150" t="str">
        <f>'Libri amë'!$C$662</f>
        <v>-</v>
      </c>
      <c r="C485" s="376"/>
      <c r="D485" s="376"/>
      <c r="E485" s="376"/>
      <c r="F485" s="376"/>
      <c r="G485" s="376"/>
      <c r="I485" s="80" t="str">
        <f>' Të dhënat për suksesin'!$R$4</f>
        <v>Mz. Anglisht</v>
      </c>
      <c r="J485" s="150" t="str">
        <f>'Libri amë'!$M$662</f>
        <v>-</v>
      </c>
      <c r="K485" s="376"/>
      <c r="L485" s="376"/>
      <c r="M485" s="376"/>
      <c r="N485" s="376"/>
      <c r="O485" s="376"/>
    </row>
    <row r="486" spans="1:15" ht="18" customHeight="1" thickBot="1" x14ac:dyDescent="0.3">
      <c r="A486" s="80" t="str">
        <f>' Të dhënat për suksesin'!$S$4</f>
        <v>Nota mesatare</v>
      </c>
      <c r="B486" s="81">
        <f>'Të dhënat për Lib. amë'!$AO$20</f>
        <v>4</v>
      </c>
      <c r="C486" s="376"/>
      <c r="D486" s="376"/>
      <c r="E486" s="376"/>
      <c r="F486" s="376"/>
      <c r="G486" s="376"/>
      <c r="I486" s="80" t="s">
        <v>4</v>
      </c>
      <c r="J486" s="81">
        <f>'Të dhënat për Lib. amë'!$AO$43</f>
        <v>0</v>
      </c>
      <c r="K486" s="376"/>
      <c r="L486" s="376"/>
      <c r="M486" s="376"/>
      <c r="N486" s="376"/>
      <c r="O486" s="376"/>
    </row>
    <row r="487" spans="1:15" ht="18" customHeight="1" thickBot="1" x14ac:dyDescent="0.3">
      <c r="A487" s="80" t="s">
        <v>5</v>
      </c>
      <c r="B487" s="92" t="str">
        <f>'Të dhënat për Lib. amë'!$AT$20</f>
        <v>Shumë mirë(4)</v>
      </c>
      <c r="C487" s="376"/>
      <c r="D487" s="376"/>
      <c r="E487" s="376"/>
      <c r="F487" s="376"/>
      <c r="G487" s="376"/>
      <c r="I487" s="80" t="s">
        <v>5</v>
      </c>
      <c r="J487" s="92" t="str">
        <f>'Të dhënat për Lib. amë'!$AT$43</f>
        <v>I pa notuar</v>
      </c>
      <c r="K487" s="376"/>
      <c r="L487" s="376"/>
      <c r="M487" s="376"/>
      <c r="N487" s="376"/>
      <c r="O487" s="376"/>
    </row>
    <row r="488" spans="1:15" ht="18" customHeight="1" thickBot="1" x14ac:dyDescent="0.3">
      <c r="A488" s="80" t="s">
        <v>134</v>
      </c>
      <c r="B488" s="81">
        <f>'Të dhënat për Lib. amë'!$AQ$20</f>
        <v>0</v>
      </c>
      <c r="C488" s="376"/>
      <c r="D488" s="376"/>
      <c r="E488" s="376"/>
      <c r="F488" s="376"/>
      <c r="G488" s="376"/>
      <c r="I488" s="80" t="s">
        <v>134</v>
      </c>
      <c r="J488" s="81">
        <f>'Të dhënat për Lib. amë'!$AQ$43</f>
        <v>0</v>
      </c>
      <c r="K488" s="376"/>
      <c r="L488" s="376"/>
      <c r="M488" s="376"/>
      <c r="N488" s="376"/>
      <c r="O488" s="376"/>
    </row>
    <row r="489" spans="1:15" ht="18" customHeight="1" thickBot="1" x14ac:dyDescent="0.3">
      <c r="A489" s="80" t="s">
        <v>135</v>
      </c>
      <c r="B489" s="81">
        <f>'Të dhënat për Lib. amë'!$AR$20</f>
        <v>0</v>
      </c>
      <c r="C489" s="376"/>
      <c r="D489" s="376"/>
      <c r="E489" s="376"/>
      <c r="F489" s="376"/>
      <c r="G489" s="376"/>
      <c r="I489" s="80" t="s">
        <v>135</v>
      </c>
      <c r="J489" s="81">
        <f>'Të dhënat për Lib. amë'!$AR$43</f>
        <v>0</v>
      </c>
      <c r="K489" s="376"/>
      <c r="L489" s="376"/>
      <c r="M489" s="376"/>
      <c r="N489" s="376"/>
      <c r="O489" s="376"/>
    </row>
    <row r="490" spans="1:15" ht="18" customHeight="1" thickBot="1" x14ac:dyDescent="0.3">
      <c r="A490" s="80" t="s">
        <v>136</v>
      </c>
      <c r="B490" s="81">
        <f>'Të dhënat për Lib. amë'!$AS$20</f>
        <v>0</v>
      </c>
      <c r="C490" s="376"/>
      <c r="D490" s="376"/>
      <c r="E490" s="376"/>
      <c r="F490" s="376"/>
      <c r="G490" s="376"/>
      <c r="I490" s="80" t="s">
        <v>136</v>
      </c>
      <c r="J490" s="81">
        <f>'Të dhënat për Lib. amë'!$AS$43</f>
        <v>0</v>
      </c>
      <c r="K490" s="376"/>
      <c r="L490" s="376"/>
      <c r="M490" s="376"/>
      <c r="N490" s="376"/>
      <c r="O490" s="376"/>
    </row>
    <row r="491" spans="1:15" ht="18" customHeight="1" thickBot="1" x14ac:dyDescent="0.3">
      <c r="A491" s="80" t="s">
        <v>11</v>
      </c>
      <c r="B491" s="81">
        <f>SUM(B489:B490)</f>
        <v>0</v>
      </c>
      <c r="C491" s="376"/>
      <c r="D491" s="376"/>
      <c r="E491" s="376"/>
      <c r="F491" s="376"/>
      <c r="G491" s="376"/>
      <c r="I491" s="80" t="s">
        <v>11</v>
      </c>
      <c r="J491" s="81">
        <f>SUM(J489:J490)</f>
        <v>0</v>
      </c>
      <c r="K491" s="376"/>
      <c r="L491" s="376"/>
      <c r="M491" s="376"/>
      <c r="N491" s="376"/>
      <c r="O491" s="376"/>
    </row>
    <row r="492" spans="1:15" ht="18" customHeight="1" thickBot="1" x14ac:dyDescent="0.3">
      <c r="A492" s="80" t="s">
        <v>63</v>
      </c>
      <c r="B492" s="81" t="str">
        <f>'Libri amë'!$C$663</f>
        <v>Shembullore</v>
      </c>
      <c r="C492" s="376"/>
      <c r="D492" s="376"/>
      <c r="E492" s="376"/>
      <c r="F492" s="376"/>
      <c r="G492" s="376"/>
      <c r="I492" s="80" t="s">
        <v>63</v>
      </c>
      <c r="J492" s="81" t="str">
        <f>'Libri amë'!$M$663</f>
        <v>Shembullore</v>
      </c>
      <c r="K492" s="376"/>
      <c r="L492" s="376"/>
      <c r="M492" s="376"/>
      <c r="N492" s="376"/>
      <c r="O492" s="376"/>
    </row>
    <row r="493" spans="1:15" ht="18" customHeight="1" thickBot="1" x14ac:dyDescent="0.25">
      <c r="A493" s="411"/>
      <c r="B493" s="379"/>
      <c r="C493" s="379"/>
      <c r="D493" s="379"/>
      <c r="E493" s="379"/>
      <c r="F493" s="379"/>
      <c r="G493" s="412"/>
      <c r="I493" s="411"/>
      <c r="J493" s="379"/>
      <c r="K493" s="379"/>
      <c r="L493" s="379"/>
      <c r="M493" s="379"/>
      <c r="N493" s="379"/>
      <c r="O493" s="412"/>
    </row>
    <row r="494" spans="1:15" ht="18" customHeight="1" x14ac:dyDescent="0.25">
      <c r="A494" s="146" t="s">
        <v>137</v>
      </c>
      <c r="B494" s="147"/>
      <c r="C494" s="370" t="s">
        <v>138</v>
      </c>
      <c r="D494" s="371"/>
      <c r="E494" s="371"/>
      <c r="F494" s="371"/>
      <c r="G494" s="408"/>
      <c r="I494" s="146" t="s">
        <v>137</v>
      </c>
      <c r="J494" s="147"/>
      <c r="K494" s="370" t="s">
        <v>138</v>
      </c>
      <c r="L494" s="371"/>
      <c r="M494" s="371"/>
      <c r="N494" s="371"/>
      <c r="O494" s="408"/>
    </row>
    <row r="495" spans="1:15" ht="30" customHeight="1" thickBot="1" x14ac:dyDescent="0.25">
      <c r="A495" s="148"/>
      <c r="B495" s="149"/>
      <c r="C495" s="373"/>
      <c r="D495" s="374"/>
      <c r="E495" s="374"/>
      <c r="F495" s="374"/>
      <c r="G495" s="388"/>
      <c r="I495" s="148"/>
      <c r="J495" s="149"/>
      <c r="K495" s="373"/>
      <c r="L495" s="374"/>
      <c r="M495" s="374"/>
      <c r="N495" s="374"/>
      <c r="O495" s="388"/>
    </row>
    <row r="496" spans="1:15" ht="15" customHeight="1" thickBot="1" x14ac:dyDescent="0.25">
      <c r="A496" s="411"/>
      <c r="B496" s="374"/>
      <c r="C496" s="379"/>
      <c r="D496" s="379"/>
      <c r="E496" s="379"/>
      <c r="F496" s="379"/>
      <c r="G496" s="412"/>
      <c r="I496" s="373"/>
      <c r="J496" s="374"/>
      <c r="K496" s="379"/>
      <c r="L496" s="379"/>
      <c r="M496" s="379"/>
      <c r="N496" s="379"/>
      <c r="O496" s="412"/>
    </row>
    <row r="497" spans="1:15" ht="30" customHeight="1" x14ac:dyDescent="0.2">
      <c r="A497" s="422" t="s">
        <v>129</v>
      </c>
      <c r="B497" s="423"/>
      <c r="C497" s="423"/>
      <c r="D497" s="423"/>
      <c r="E497" s="423"/>
      <c r="F497" s="423"/>
      <c r="G497" s="424"/>
      <c r="I497" s="422" t="s">
        <v>129</v>
      </c>
      <c r="J497" s="423"/>
      <c r="K497" s="423"/>
      <c r="L497" s="423"/>
      <c r="M497" s="423"/>
      <c r="N497" s="423"/>
      <c r="O497" s="424"/>
    </row>
    <row r="498" spans="1:15" ht="30" customHeight="1" thickBot="1" x14ac:dyDescent="0.3">
      <c r="A498" s="144" t="s">
        <v>130</v>
      </c>
      <c r="B498" s="394"/>
      <c r="C498" s="395"/>
      <c r="D498" s="395"/>
      <c r="E498" s="395"/>
      <c r="F498" s="395"/>
      <c r="G498" s="395"/>
      <c r="I498" s="144" t="s">
        <v>130</v>
      </c>
      <c r="J498" s="394"/>
      <c r="K498" s="395"/>
      <c r="L498" s="395"/>
      <c r="M498" s="395"/>
      <c r="N498" s="395"/>
      <c r="O498" s="395"/>
    </row>
    <row r="499" spans="1:15" ht="30" customHeight="1" thickBot="1" x14ac:dyDescent="0.25">
      <c r="A499" s="179" t="s">
        <v>131</v>
      </c>
      <c r="B499" s="397" t="str">
        <f>' Të dhënat për suksesin'!$B$21</f>
        <v>Edi Kryeziu</v>
      </c>
      <c r="C499" s="397"/>
      <c r="D499" s="397"/>
      <c r="E499" s="397"/>
      <c r="F499" s="397"/>
      <c r="G499" s="409"/>
      <c r="I499" s="145" t="s">
        <v>131</v>
      </c>
      <c r="J499" s="405">
        <f>' Të dhënat për suksesin'!$B$44</f>
        <v>0</v>
      </c>
      <c r="K499" s="405"/>
      <c r="L499" s="405"/>
      <c r="M499" s="405"/>
      <c r="N499" s="405"/>
      <c r="O499" s="410"/>
    </row>
    <row r="500" spans="1:15" ht="18" customHeight="1" thickBot="1" x14ac:dyDescent="0.3">
      <c r="A500" s="416" t="str">
        <f>' Të dhënat për suksesin'!$D$1</f>
        <v>Suksesi i nx. në kl VI -2  në gjysëmvjetorin e II-rë,vitit shkollor 2014/2015</v>
      </c>
      <c r="B500" s="382"/>
      <c r="C500" s="382"/>
      <c r="D500" s="382"/>
      <c r="E500" s="382"/>
      <c r="F500" s="382"/>
      <c r="G500" s="417"/>
      <c r="I500" s="418" t="str">
        <f>' Të dhënat për suksesin'!$D$1</f>
        <v>Suksesi i nx. në kl VI -2  në gjysëmvjetorin e II-rë,vitit shkollor 2014/2015</v>
      </c>
      <c r="J500" s="414"/>
      <c r="K500" s="414"/>
      <c r="L500" s="414"/>
      <c r="M500" s="414"/>
      <c r="N500" s="414"/>
      <c r="O500" s="419"/>
    </row>
    <row r="501" spans="1:15" ht="18" customHeight="1" thickBot="1" x14ac:dyDescent="0.3">
      <c r="A501" s="420" t="s">
        <v>132</v>
      </c>
      <c r="B501" s="385"/>
      <c r="C501" s="399" t="s">
        <v>133</v>
      </c>
      <c r="D501" s="399"/>
      <c r="E501" s="399"/>
      <c r="F501" s="399"/>
      <c r="G501" s="399"/>
      <c r="I501" s="421" t="s">
        <v>132</v>
      </c>
      <c r="J501" s="391"/>
      <c r="K501" s="392" t="s">
        <v>133</v>
      </c>
      <c r="L501" s="392"/>
      <c r="M501" s="392"/>
      <c r="N501" s="392"/>
      <c r="O501" s="392"/>
    </row>
    <row r="502" spans="1:15" ht="18" customHeight="1" thickBot="1" x14ac:dyDescent="0.3">
      <c r="A502" s="80" t="str">
        <f>' Të dhënat për suksesin'!$D$4</f>
        <v>Gjuhë shqipe</v>
      </c>
      <c r="B502" s="150" t="str">
        <f>'Libri amë'!$C$690</f>
        <v>Mjaft.(2)</v>
      </c>
      <c r="C502" s="376"/>
      <c r="D502" s="376"/>
      <c r="E502" s="376"/>
      <c r="F502" s="376"/>
      <c r="G502" s="376"/>
      <c r="I502" s="80" t="str">
        <f>' Të dhënat për suksesin'!$D$4</f>
        <v>Gjuhë shqipe</v>
      </c>
      <c r="J502" s="150" t="str">
        <f>'Libri amë'!$M$690</f>
        <v>-</v>
      </c>
      <c r="K502" s="376"/>
      <c r="L502" s="376"/>
      <c r="M502" s="376"/>
      <c r="N502" s="376"/>
      <c r="O502" s="376"/>
    </row>
    <row r="503" spans="1:15" ht="18" customHeight="1" thickBot="1" x14ac:dyDescent="0.3">
      <c r="A503" s="80" t="str">
        <f>' Të dhënat për suksesin'!$E$4</f>
        <v>Gjuhë angleze</v>
      </c>
      <c r="B503" s="150" t="str">
        <f>'Libri amë'!$C$691</f>
        <v>Mjaft.(2)</v>
      </c>
      <c r="C503" s="376"/>
      <c r="D503" s="376"/>
      <c r="E503" s="376"/>
      <c r="F503" s="376"/>
      <c r="G503" s="376"/>
      <c r="I503" s="80" t="str">
        <f>' Të dhënat për suksesin'!$E$4</f>
        <v>Gjuhë angleze</v>
      </c>
      <c r="J503" s="150" t="str">
        <f>'Libri amë'!$M$691</f>
        <v>-</v>
      </c>
      <c r="K503" s="376"/>
      <c r="L503" s="376"/>
      <c r="M503" s="376"/>
      <c r="N503" s="376"/>
      <c r="O503" s="376"/>
    </row>
    <row r="504" spans="1:15" ht="18" customHeight="1" thickBot="1" x14ac:dyDescent="0.3">
      <c r="A504" s="80" t="str">
        <f>' Të dhënat për suksesin'!$F$4</f>
        <v>Matematikë</v>
      </c>
      <c r="B504" s="150" t="str">
        <f>'Libri amë'!$C$692</f>
        <v>Mjaft.(2)</v>
      </c>
      <c r="C504" s="376"/>
      <c r="D504" s="376"/>
      <c r="E504" s="376"/>
      <c r="F504" s="376"/>
      <c r="G504" s="376"/>
      <c r="I504" s="80" t="str">
        <f>' Të dhënat për suksesin'!$F$4</f>
        <v>Matematikë</v>
      </c>
      <c r="J504" s="150" t="str">
        <f>'Libri amë'!$M$692</f>
        <v>-</v>
      </c>
      <c r="K504" s="376"/>
      <c r="L504" s="376"/>
      <c r="M504" s="376"/>
      <c r="N504" s="376"/>
      <c r="O504" s="376"/>
    </row>
    <row r="505" spans="1:15" ht="18" customHeight="1" thickBot="1" x14ac:dyDescent="0.3">
      <c r="A505" s="80" t="str">
        <f>' Të dhënat për suksesin'!$G$4</f>
        <v>Biologji</v>
      </c>
      <c r="B505" s="150" t="str">
        <f>'Libri amë'!$C$693</f>
        <v>Mirë(3)</v>
      </c>
      <c r="C505" s="376"/>
      <c r="D505" s="376"/>
      <c r="E505" s="376"/>
      <c r="F505" s="376"/>
      <c r="G505" s="376"/>
      <c r="I505" s="80" t="str">
        <f>' Të dhënat për suksesin'!$G$4</f>
        <v>Biologji</v>
      </c>
      <c r="J505" s="150" t="str">
        <f>'Libri amë'!$M$693</f>
        <v>-</v>
      </c>
      <c r="K505" s="376"/>
      <c r="L505" s="376"/>
      <c r="M505" s="376"/>
      <c r="N505" s="376"/>
      <c r="O505" s="376"/>
    </row>
    <row r="506" spans="1:15" ht="18" customHeight="1" thickBot="1" x14ac:dyDescent="0.3">
      <c r="A506" s="80" t="str">
        <f>' Të dhënat për suksesin'!$H$4</f>
        <v>Fizikë</v>
      </c>
      <c r="B506" s="150" t="str">
        <f>'Libri amë'!$C$694</f>
        <v>Mjaft.(2)</v>
      </c>
      <c r="C506" s="376"/>
      <c r="D506" s="376"/>
      <c r="E506" s="376"/>
      <c r="F506" s="376"/>
      <c r="G506" s="376"/>
      <c r="I506" s="80" t="str">
        <f>' Të dhënat për suksesin'!$H$4</f>
        <v>Fizikë</v>
      </c>
      <c r="J506" s="150" t="str">
        <f>'Libri amë'!$M$694</f>
        <v>-</v>
      </c>
      <c r="K506" s="376"/>
      <c r="L506" s="376"/>
      <c r="M506" s="376"/>
      <c r="N506" s="376"/>
      <c r="O506" s="376"/>
    </row>
    <row r="507" spans="1:15" ht="18" customHeight="1" thickBot="1" x14ac:dyDescent="0.3">
      <c r="A507" s="80" t="str">
        <f>' Të dhënat për suksesin'!$I$4</f>
        <v>Kimi</v>
      </c>
      <c r="B507" s="150" t="str">
        <f>'Libri amë'!$C$695</f>
        <v>-</v>
      </c>
      <c r="C507" s="376"/>
      <c r="D507" s="376"/>
      <c r="E507" s="376"/>
      <c r="F507" s="376"/>
      <c r="G507" s="376"/>
      <c r="I507" s="80" t="str">
        <f>' Të dhënat për suksesin'!$I$4</f>
        <v>Kimi</v>
      </c>
      <c r="J507" s="150" t="str">
        <f>'Libri amë'!$M$695</f>
        <v>-</v>
      </c>
      <c r="K507" s="376"/>
      <c r="L507" s="376"/>
      <c r="M507" s="376"/>
      <c r="N507" s="376"/>
      <c r="O507" s="376"/>
    </row>
    <row r="508" spans="1:15" ht="18" customHeight="1" thickBot="1" x14ac:dyDescent="0.3">
      <c r="A508" s="80" t="str">
        <f>' Të dhënat për suksesin'!$J$4</f>
        <v>Histori</v>
      </c>
      <c r="B508" s="150" t="str">
        <f>'Libri amë'!$C$696</f>
        <v>Mjaft.(2)</v>
      </c>
      <c r="C508" s="376"/>
      <c r="D508" s="376"/>
      <c r="E508" s="376"/>
      <c r="F508" s="376"/>
      <c r="G508" s="376"/>
      <c r="I508" s="80" t="str">
        <f>' Të dhënat për suksesin'!$J$4</f>
        <v>Histori</v>
      </c>
      <c r="J508" s="150" t="str">
        <f>'Libri amë'!$M$696</f>
        <v>-</v>
      </c>
      <c r="K508" s="376"/>
      <c r="L508" s="376"/>
      <c r="M508" s="376"/>
      <c r="N508" s="376"/>
      <c r="O508" s="376"/>
    </row>
    <row r="509" spans="1:15" ht="18" customHeight="1" thickBot="1" x14ac:dyDescent="0.3">
      <c r="A509" s="80" t="str">
        <f>' Të dhënat për suksesin'!$K$4</f>
        <v>Gjeografi</v>
      </c>
      <c r="B509" s="150" t="str">
        <f>'Libri amë'!$C$697</f>
        <v>Mjaft.(2)</v>
      </c>
      <c r="C509" s="376"/>
      <c r="D509" s="376"/>
      <c r="E509" s="376"/>
      <c r="F509" s="376"/>
      <c r="G509" s="376"/>
      <c r="I509" s="80" t="str">
        <f>' Të dhënat për suksesin'!$K$4</f>
        <v>Gjeografi</v>
      </c>
      <c r="J509" s="150" t="str">
        <f>'Libri amë'!$M$697</f>
        <v>-</v>
      </c>
      <c r="K509" s="376"/>
      <c r="L509" s="376"/>
      <c r="M509" s="376"/>
      <c r="N509" s="376"/>
      <c r="O509" s="376"/>
    </row>
    <row r="510" spans="1:15" ht="18" customHeight="1" thickBot="1" x14ac:dyDescent="0.3">
      <c r="A510" s="80" t="str">
        <f>' Të dhënat për suksesin'!$L$4</f>
        <v>Edukatë qytetare</v>
      </c>
      <c r="B510" s="150" t="str">
        <f>'Libri amë'!$C$698</f>
        <v>Mjaft.(2)</v>
      </c>
      <c r="C510" s="376"/>
      <c r="D510" s="376"/>
      <c r="E510" s="376"/>
      <c r="F510" s="376"/>
      <c r="G510" s="376"/>
      <c r="I510" s="80" t="str">
        <f>' Të dhënat për suksesin'!$L$4</f>
        <v>Edukatë qytetare</v>
      </c>
      <c r="J510" s="150" t="str">
        <f>'Libri amë'!$M$698</f>
        <v>-</v>
      </c>
      <c r="K510" s="376"/>
      <c r="L510" s="376"/>
      <c r="M510" s="376"/>
      <c r="N510" s="376"/>
      <c r="O510" s="376"/>
    </row>
    <row r="511" spans="1:15" ht="18" customHeight="1" thickBot="1" x14ac:dyDescent="0.3">
      <c r="A511" s="80" t="str">
        <f>' Të dhënat për suksesin'!$M$4</f>
        <v>Edukatë muzikore</v>
      </c>
      <c r="B511" s="150" t="str">
        <f>'Libri amë'!$C$699</f>
        <v>Mjaft.(2)</v>
      </c>
      <c r="C511" s="376"/>
      <c r="D511" s="376"/>
      <c r="E511" s="376"/>
      <c r="F511" s="376"/>
      <c r="G511" s="376"/>
      <c r="I511" s="80" t="str">
        <f>' Të dhënat për suksesin'!$M$4</f>
        <v>Edukatë muzikore</v>
      </c>
      <c r="J511" s="150" t="str">
        <f>'Libri amë'!$M$699</f>
        <v>-</v>
      </c>
      <c r="K511" s="376"/>
      <c r="L511" s="376"/>
      <c r="M511" s="376"/>
      <c r="N511" s="376"/>
      <c r="O511" s="376"/>
    </row>
    <row r="512" spans="1:15" ht="18" customHeight="1" thickBot="1" x14ac:dyDescent="0.3">
      <c r="A512" s="80" t="str">
        <f>' Të dhënat për suksesin'!$N$4</f>
        <v>Edukatë figurative</v>
      </c>
      <c r="B512" s="150" t="str">
        <f>'Libri amë'!$C$700</f>
        <v>Mirë(3)</v>
      </c>
      <c r="C512" s="376"/>
      <c r="D512" s="376"/>
      <c r="E512" s="376"/>
      <c r="F512" s="376"/>
      <c r="G512" s="376"/>
      <c r="I512" s="80" t="str">
        <f>' Të dhënat për suksesin'!$N$4</f>
        <v>Edukatë figurative</v>
      </c>
      <c r="J512" s="150" t="str">
        <f>'Libri amë'!$M$700</f>
        <v>-</v>
      </c>
      <c r="K512" s="376"/>
      <c r="L512" s="376"/>
      <c r="M512" s="376"/>
      <c r="N512" s="376"/>
      <c r="O512" s="376"/>
    </row>
    <row r="513" spans="1:15" ht="18" customHeight="1" thickBot="1" x14ac:dyDescent="0.3">
      <c r="A513" s="80" t="str">
        <f>' Të dhënat për suksesin'!$O$4</f>
        <v>Teknologji</v>
      </c>
      <c r="B513" s="150" t="str">
        <f>'Libri amë'!$C$701</f>
        <v>Mjaft.(2)</v>
      </c>
      <c r="C513" s="376"/>
      <c r="D513" s="376"/>
      <c r="E513" s="376"/>
      <c r="F513" s="376"/>
      <c r="G513" s="376"/>
      <c r="I513" s="80" t="str">
        <f>' Të dhënat për suksesin'!$O$4</f>
        <v>Teknologji</v>
      </c>
      <c r="J513" s="150" t="str">
        <f>'Libri amë'!$M$701</f>
        <v>-</v>
      </c>
      <c r="K513" s="376"/>
      <c r="L513" s="376"/>
      <c r="M513" s="376"/>
      <c r="N513" s="376"/>
      <c r="O513" s="376"/>
    </row>
    <row r="514" spans="1:15" ht="18" customHeight="1" thickBot="1" x14ac:dyDescent="0.3">
      <c r="A514" s="80" t="str">
        <f>' Të dhënat për suksesin'!$P$4</f>
        <v>Edukatë fizike</v>
      </c>
      <c r="B514" s="150" t="str">
        <f>'Libri amë'!$C$702</f>
        <v>Shkëlq.(5)</v>
      </c>
      <c r="C514" s="376"/>
      <c r="D514" s="376"/>
      <c r="E514" s="376"/>
      <c r="F514" s="376"/>
      <c r="G514" s="376"/>
      <c r="I514" s="80" t="str">
        <f>' Të dhënat për suksesin'!$P$4</f>
        <v>Edukatë fizike</v>
      </c>
      <c r="J514" s="150" t="str">
        <f>'Libri amë'!$M$702</f>
        <v>-</v>
      </c>
      <c r="K514" s="376"/>
      <c r="L514" s="376"/>
      <c r="M514" s="376"/>
      <c r="N514" s="376"/>
      <c r="O514" s="376"/>
    </row>
    <row r="515" spans="1:15" ht="18" customHeight="1" thickBot="1" x14ac:dyDescent="0.3">
      <c r="A515" s="80" t="str">
        <f>' Të dhënat për suksesin'!$Q$4</f>
        <v>Mz. Ekologjia dhe mjedisi</v>
      </c>
      <c r="B515" s="150" t="str">
        <f>'Libri amë'!$C$703</f>
        <v>-</v>
      </c>
      <c r="C515" s="376"/>
      <c r="D515" s="376"/>
      <c r="E515" s="376"/>
      <c r="F515" s="376"/>
      <c r="G515" s="376"/>
      <c r="I515" s="80" t="str">
        <f>' Të dhënat për suksesin'!$Q$4</f>
        <v>Mz. Ekologjia dhe mjedisi</v>
      </c>
      <c r="J515" s="150" t="str">
        <f>'Libri amë'!$M$703</f>
        <v>-</v>
      </c>
      <c r="K515" s="376"/>
      <c r="L515" s="376"/>
      <c r="M515" s="376"/>
      <c r="N515" s="376"/>
      <c r="O515" s="376"/>
    </row>
    <row r="516" spans="1:15" ht="18" customHeight="1" thickBot="1" x14ac:dyDescent="0.3">
      <c r="A516" s="80" t="str">
        <f>' Të dhënat për suksesin'!$R$4</f>
        <v>Mz. Anglisht</v>
      </c>
      <c r="B516" s="150" t="str">
        <f>'Libri amë'!$C$704</f>
        <v>-</v>
      </c>
      <c r="C516" s="376"/>
      <c r="D516" s="376"/>
      <c r="E516" s="376"/>
      <c r="F516" s="376"/>
      <c r="G516" s="376"/>
      <c r="I516" s="80" t="str">
        <f>' Të dhënat për suksesin'!$R$4</f>
        <v>Mz. Anglisht</v>
      </c>
      <c r="J516" s="150" t="str">
        <f>'Libri amë'!$M$704</f>
        <v>-</v>
      </c>
      <c r="K516" s="376"/>
      <c r="L516" s="376"/>
      <c r="M516" s="376"/>
      <c r="N516" s="376"/>
      <c r="O516" s="376"/>
    </row>
    <row r="517" spans="1:15" ht="18" customHeight="1" thickBot="1" x14ac:dyDescent="0.3">
      <c r="A517" s="80" t="str">
        <f>' Të dhënat për suksesin'!$S$4</f>
        <v>Nota mesatare</v>
      </c>
      <c r="B517" s="81">
        <f>'Të dhënat për Lib. amë'!$AO$21</f>
        <v>2.42</v>
      </c>
      <c r="C517" s="376"/>
      <c r="D517" s="376"/>
      <c r="E517" s="376"/>
      <c r="F517" s="376"/>
      <c r="G517" s="376"/>
      <c r="I517" s="80" t="s">
        <v>4</v>
      </c>
      <c r="J517" s="81">
        <f>'Të dhënat për Lib. amë'!$AO$44</f>
        <v>0</v>
      </c>
      <c r="K517" s="376"/>
      <c r="L517" s="376"/>
      <c r="M517" s="376"/>
      <c r="N517" s="376"/>
      <c r="O517" s="376"/>
    </row>
    <row r="518" spans="1:15" ht="18" customHeight="1" thickBot="1" x14ac:dyDescent="0.3">
      <c r="A518" s="80" t="s">
        <v>5</v>
      </c>
      <c r="B518" s="92" t="str">
        <f>'Të dhënat për Lib. amë'!$AT$21</f>
        <v>Mjaftueshëm(2)</v>
      </c>
      <c r="C518" s="376"/>
      <c r="D518" s="376"/>
      <c r="E518" s="376"/>
      <c r="F518" s="376"/>
      <c r="G518" s="376"/>
      <c r="I518" s="80" t="s">
        <v>5</v>
      </c>
      <c r="J518" s="92" t="str">
        <f>'Të dhënat për Lib. amë'!$AT$44</f>
        <v>I pa notuar</v>
      </c>
      <c r="K518" s="376"/>
      <c r="L518" s="376"/>
      <c r="M518" s="376"/>
      <c r="N518" s="376"/>
      <c r="O518" s="376"/>
    </row>
    <row r="519" spans="1:15" ht="18" customHeight="1" thickBot="1" x14ac:dyDescent="0.3">
      <c r="A519" s="80" t="s">
        <v>134</v>
      </c>
      <c r="B519" s="81">
        <f>'Të dhënat për Lib. amë'!$AQ$21</f>
        <v>0</v>
      </c>
      <c r="C519" s="376"/>
      <c r="D519" s="376"/>
      <c r="E519" s="376"/>
      <c r="F519" s="376"/>
      <c r="G519" s="376"/>
      <c r="I519" s="80" t="s">
        <v>134</v>
      </c>
      <c r="J519" s="81">
        <f>'Të dhënat për Lib. amë'!$AQ$44</f>
        <v>0</v>
      </c>
      <c r="K519" s="376"/>
      <c r="L519" s="376"/>
      <c r="M519" s="376"/>
      <c r="N519" s="376"/>
      <c r="O519" s="376"/>
    </row>
    <row r="520" spans="1:15" ht="18" customHeight="1" thickBot="1" x14ac:dyDescent="0.3">
      <c r="A520" s="80" t="s">
        <v>135</v>
      </c>
      <c r="B520" s="81">
        <f>'Të dhënat për Lib. amë'!$AR$21</f>
        <v>30</v>
      </c>
      <c r="C520" s="376"/>
      <c r="D520" s="376"/>
      <c r="E520" s="376"/>
      <c r="F520" s="376"/>
      <c r="G520" s="376"/>
      <c r="I520" s="80" t="s">
        <v>135</v>
      </c>
      <c r="J520" s="81">
        <f>'Të dhënat për Lib. amë'!$AR$44</f>
        <v>0</v>
      </c>
      <c r="K520" s="376"/>
      <c r="L520" s="376"/>
      <c r="M520" s="376"/>
      <c r="N520" s="376"/>
      <c r="O520" s="376"/>
    </row>
    <row r="521" spans="1:15" ht="18" customHeight="1" thickBot="1" x14ac:dyDescent="0.3">
      <c r="A521" s="80" t="s">
        <v>136</v>
      </c>
      <c r="B521" s="81">
        <f>'Të dhënat për Lib. amë'!$AS$21</f>
        <v>1</v>
      </c>
      <c r="C521" s="376"/>
      <c r="D521" s="376"/>
      <c r="E521" s="376"/>
      <c r="F521" s="376"/>
      <c r="G521" s="376"/>
      <c r="I521" s="80" t="s">
        <v>136</v>
      </c>
      <c r="J521" s="81">
        <f>'Të dhënat për Lib. amë'!$AS$44</f>
        <v>0</v>
      </c>
      <c r="K521" s="376"/>
      <c r="L521" s="376"/>
      <c r="M521" s="376"/>
      <c r="N521" s="376"/>
      <c r="O521" s="376"/>
    </row>
    <row r="522" spans="1:15" ht="18" customHeight="1" thickBot="1" x14ac:dyDescent="0.3">
      <c r="A522" s="80" t="s">
        <v>11</v>
      </c>
      <c r="B522" s="81">
        <f>SUM(B520:B521)</f>
        <v>31</v>
      </c>
      <c r="C522" s="376"/>
      <c r="D522" s="376"/>
      <c r="E522" s="376"/>
      <c r="F522" s="376"/>
      <c r="G522" s="376"/>
      <c r="I522" s="80" t="s">
        <v>11</v>
      </c>
      <c r="J522" s="81">
        <f>SUM(J520:J521)</f>
        <v>0</v>
      </c>
      <c r="K522" s="376"/>
      <c r="L522" s="376"/>
      <c r="M522" s="376"/>
      <c r="N522" s="376"/>
      <c r="O522" s="376"/>
    </row>
    <row r="523" spans="1:15" ht="18" customHeight="1" thickBot="1" x14ac:dyDescent="0.3">
      <c r="A523" s="80" t="s">
        <v>63</v>
      </c>
      <c r="B523" s="81" t="str">
        <f>'Libri amë'!$C$705</f>
        <v>Shembullore</v>
      </c>
      <c r="C523" s="376"/>
      <c r="D523" s="376"/>
      <c r="E523" s="376"/>
      <c r="F523" s="376"/>
      <c r="G523" s="376"/>
      <c r="I523" s="80" t="s">
        <v>63</v>
      </c>
      <c r="J523" s="81" t="str">
        <f>'Libri amë'!$M$705</f>
        <v>Shembullore</v>
      </c>
      <c r="K523" s="376"/>
      <c r="L523" s="376"/>
      <c r="M523" s="376"/>
      <c r="N523" s="376"/>
      <c r="O523" s="376"/>
    </row>
    <row r="524" spans="1:15" ht="18" customHeight="1" thickBot="1" x14ac:dyDescent="0.25">
      <c r="A524" s="411"/>
      <c r="B524" s="379"/>
      <c r="C524" s="379"/>
      <c r="D524" s="379"/>
      <c r="E524" s="379"/>
      <c r="F524" s="379"/>
      <c r="G524" s="412"/>
      <c r="I524" s="411"/>
      <c r="J524" s="379"/>
      <c r="K524" s="379"/>
      <c r="L524" s="379"/>
      <c r="M524" s="379"/>
      <c r="N524" s="379"/>
      <c r="O524" s="412"/>
    </row>
    <row r="525" spans="1:15" ht="18" customHeight="1" x14ac:dyDescent="0.25">
      <c r="A525" s="146" t="s">
        <v>137</v>
      </c>
      <c r="B525" s="147"/>
      <c r="C525" s="370" t="s">
        <v>138</v>
      </c>
      <c r="D525" s="371"/>
      <c r="E525" s="371"/>
      <c r="F525" s="371"/>
      <c r="G525" s="408"/>
      <c r="I525" s="146" t="s">
        <v>137</v>
      </c>
      <c r="J525" s="147"/>
      <c r="K525" s="370" t="s">
        <v>138</v>
      </c>
      <c r="L525" s="371"/>
      <c r="M525" s="371"/>
      <c r="N525" s="371"/>
      <c r="O525" s="408"/>
    </row>
    <row r="526" spans="1:15" ht="30" customHeight="1" thickBot="1" x14ac:dyDescent="0.25">
      <c r="A526" s="148"/>
      <c r="B526" s="149"/>
      <c r="C526" s="373"/>
      <c r="D526" s="374"/>
      <c r="E526" s="374"/>
      <c r="F526" s="374"/>
      <c r="G526" s="388"/>
      <c r="I526" s="148"/>
      <c r="J526" s="149"/>
      <c r="K526" s="373"/>
      <c r="L526" s="374"/>
      <c r="M526" s="374"/>
      <c r="N526" s="374"/>
      <c r="O526" s="388"/>
    </row>
    <row r="527" spans="1:15" ht="15" customHeight="1" thickBot="1" x14ac:dyDescent="0.25">
      <c r="A527" s="411"/>
      <c r="B527" s="374"/>
      <c r="C527" s="379"/>
      <c r="D527" s="379"/>
      <c r="E527" s="379"/>
      <c r="F527" s="379"/>
      <c r="G527" s="412"/>
      <c r="I527" s="373"/>
      <c r="J527" s="374"/>
      <c r="K527" s="379"/>
      <c r="L527" s="379"/>
      <c r="M527" s="379"/>
      <c r="N527" s="379"/>
      <c r="O527" s="412"/>
    </row>
    <row r="528" spans="1:15" ht="30" customHeight="1" x14ac:dyDescent="0.2">
      <c r="A528" s="422" t="s">
        <v>129</v>
      </c>
      <c r="B528" s="423"/>
      <c r="C528" s="423"/>
      <c r="D528" s="423"/>
      <c r="E528" s="423"/>
      <c r="F528" s="423"/>
      <c r="G528" s="424"/>
      <c r="I528" s="422" t="s">
        <v>129</v>
      </c>
      <c r="J528" s="423"/>
      <c r="K528" s="423"/>
      <c r="L528" s="423"/>
      <c r="M528" s="423"/>
      <c r="N528" s="423"/>
      <c r="O528" s="424"/>
    </row>
    <row r="529" spans="1:15" ht="30" customHeight="1" thickBot="1" x14ac:dyDescent="0.3">
      <c r="A529" s="144" t="s">
        <v>130</v>
      </c>
      <c r="B529" s="394"/>
      <c r="C529" s="395"/>
      <c r="D529" s="395"/>
      <c r="E529" s="395"/>
      <c r="F529" s="395"/>
      <c r="G529" s="395"/>
      <c r="I529" s="144" t="s">
        <v>130</v>
      </c>
      <c r="J529" s="394"/>
      <c r="K529" s="395"/>
      <c r="L529" s="395"/>
      <c r="M529" s="395"/>
      <c r="N529" s="395"/>
      <c r="O529" s="395"/>
    </row>
    <row r="530" spans="1:15" ht="30" customHeight="1" thickBot="1" x14ac:dyDescent="0.25">
      <c r="A530" s="178" t="s">
        <v>131</v>
      </c>
      <c r="B530" s="397" t="str">
        <f>'Të dhënat për Lib. amë'!$G$22</f>
        <v>Fjolla Elshani</v>
      </c>
      <c r="C530" s="397"/>
      <c r="D530" s="397"/>
      <c r="E530" s="397"/>
      <c r="F530" s="397"/>
      <c r="G530" s="409"/>
      <c r="I530" s="145" t="s">
        <v>131</v>
      </c>
      <c r="J530" s="405">
        <f>'Të dhënat për Lib. amë'!$G$45</f>
        <v>0</v>
      </c>
      <c r="K530" s="405"/>
      <c r="L530" s="405"/>
      <c r="M530" s="405"/>
      <c r="N530" s="405"/>
      <c r="O530" s="410"/>
    </row>
    <row r="531" spans="1:15" ht="18" customHeight="1" thickBot="1" x14ac:dyDescent="0.3">
      <c r="A531" s="416" t="str">
        <f>' Të dhënat për suksesin'!$D$1</f>
        <v>Suksesi i nx. në kl VI -2  në gjysëmvjetorin e II-rë,vitit shkollor 2014/2015</v>
      </c>
      <c r="B531" s="382"/>
      <c r="C531" s="382"/>
      <c r="D531" s="382"/>
      <c r="E531" s="382"/>
      <c r="F531" s="382"/>
      <c r="G531" s="417"/>
      <c r="I531" s="418" t="str">
        <f>' Të dhënat për suksesin'!$D$1</f>
        <v>Suksesi i nx. në kl VI -2  në gjysëmvjetorin e II-rë,vitit shkollor 2014/2015</v>
      </c>
      <c r="J531" s="414"/>
      <c r="K531" s="414"/>
      <c r="L531" s="414"/>
      <c r="M531" s="414"/>
      <c r="N531" s="414"/>
      <c r="O531" s="419"/>
    </row>
    <row r="532" spans="1:15" ht="18" customHeight="1" thickBot="1" x14ac:dyDescent="0.3">
      <c r="A532" s="420" t="s">
        <v>132</v>
      </c>
      <c r="B532" s="385"/>
      <c r="C532" s="399" t="s">
        <v>133</v>
      </c>
      <c r="D532" s="399"/>
      <c r="E532" s="399"/>
      <c r="F532" s="399"/>
      <c r="G532" s="399"/>
      <c r="I532" s="421" t="s">
        <v>132</v>
      </c>
      <c r="J532" s="391"/>
      <c r="K532" s="392" t="s">
        <v>133</v>
      </c>
      <c r="L532" s="392"/>
      <c r="M532" s="392"/>
      <c r="N532" s="392"/>
      <c r="O532" s="392"/>
    </row>
    <row r="533" spans="1:15" ht="18" customHeight="1" thickBot="1" x14ac:dyDescent="0.3">
      <c r="A533" s="80" t="str">
        <f>' Të dhënat për suksesin'!$D$4</f>
        <v>Gjuhë shqipe</v>
      </c>
      <c r="B533" s="150" t="str">
        <f>'Libri amë'!$C$732</f>
        <v>Mirë(3)</v>
      </c>
      <c r="C533" s="376"/>
      <c r="D533" s="376"/>
      <c r="E533" s="376"/>
      <c r="F533" s="376"/>
      <c r="G533" s="376"/>
      <c r="I533" s="80" t="str">
        <f>' Të dhënat për suksesin'!$D$4</f>
        <v>Gjuhë shqipe</v>
      </c>
      <c r="J533" s="150" t="str">
        <f>'Libri amë'!$M$732</f>
        <v>-</v>
      </c>
      <c r="K533" s="376"/>
      <c r="L533" s="376"/>
      <c r="M533" s="376"/>
      <c r="N533" s="376"/>
      <c r="O533" s="376"/>
    </row>
    <row r="534" spans="1:15" ht="18" customHeight="1" thickBot="1" x14ac:dyDescent="0.3">
      <c r="A534" s="80" t="str">
        <f>' Të dhënat për suksesin'!$E$4</f>
        <v>Gjuhë angleze</v>
      </c>
      <c r="B534" s="150" t="str">
        <f>'Libri amë'!$C$733</f>
        <v>Mirë(3)</v>
      </c>
      <c r="C534" s="376"/>
      <c r="D534" s="376"/>
      <c r="E534" s="376"/>
      <c r="F534" s="376"/>
      <c r="G534" s="376"/>
      <c r="I534" s="80" t="str">
        <f>' Të dhënat për suksesin'!$E$4</f>
        <v>Gjuhë angleze</v>
      </c>
      <c r="J534" s="150" t="str">
        <f>'Libri amë'!$M$733</f>
        <v>-</v>
      </c>
      <c r="K534" s="376"/>
      <c r="L534" s="376"/>
      <c r="M534" s="376"/>
      <c r="N534" s="376"/>
      <c r="O534" s="376"/>
    </row>
    <row r="535" spans="1:15" ht="18" customHeight="1" thickBot="1" x14ac:dyDescent="0.3">
      <c r="A535" s="80" t="str">
        <f>' Të dhënat për suksesin'!$F$4</f>
        <v>Matematikë</v>
      </c>
      <c r="B535" s="150" t="str">
        <f>'Libri amë'!$C$734</f>
        <v>Sh.Mirë(4)</v>
      </c>
      <c r="C535" s="376"/>
      <c r="D535" s="376"/>
      <c r="E535" s="376"/>
      <c r="F535" s="376"/>
      <c r="G535" s="376"/>
      <c r="I535" s="80" t="str">
        <f>' Të dhënat për suksesin'!$F$4</f>
        <v>Matematikë</v>
      </c>
      <c r="J535" s="150" t="str">
        <f>'Libri amë'!$M$734</f>
        <v>-</v>
      </c>
      <c r="K535" s="376"/>
      <c r="L535" s="376"/>
      <c r="M535" s="376"/>
      <c r="N535" s="376"/>
      <c r="O535" s="376"/>
    </row>
    <row r="536" spans="1:15" ht="18" customHeight="1" thickBot="1" x14ac:dyDescent="0.3">
      <c r="A536" s="80" t="str">
        <f>' Të dhënat për suksesin'!$G$4</f>
        <v>Biologji</v>
      </c>
      <c r="B536" s="150" t="str">
        <f>'Libri amë'!$C$735</f>
        <v>Mjaft.(2)</v>
      </c>
      <c r="C536" s="376"/>
      <c r="D536" s="376"/>
      <c r="E536" s="376"/>
      <c r="F536" s="376"/>
      <c r="G536" s="376"/>
      <c r="I536" s="80" t="str">
        <f>' Të dhënat për suksesin'!$G$4</f>
        <v>Biologji</v>
      </c>
      <c r="J536" s="150" t="str">
        <f>'Libri amë'!$M$735</f>
        <v>-</v>
      </c>
      <c r="K536" s="376"/>
      <c r="L536" s="376"/>
      <c r="M536" s="376"/>
      <c r="N536" s="376"/>
      <c r="O536" s="376"/>
    </row>
    <row r="537" spans="1:15" ht="18" customHeight="1" thickBot="1" x14ac:dyDescent="0.3">
      <c r="A537" s="80" t="str">
        <f>' Të dhënat për suksesin'!$H$4</f>
        <v>Fizikë</v>
      </c>
      <c r="B537" s="150" t="str">
        <f>'Libri amë'!$C$736</f>
        <v>Mirë(3)</v>
      </c>
      <c r="C537" s="376"/>
      <c r="D537" s="376"/>
      <c r="E537" s="376"/>
      <c r="F537" s="376"/>
      <c r="G537" s="376"/>
      <c r="I537" s="80" t="str">
        <f>' Të dhënat për suksesin'!$H$4</f>
        <v>Fizikë</v>
      </c>
      <c r="J537" s="150" t="str">
        <f>'Libri amë'!$M$736</f>
        <v>-</v>
      </c>
      <c r="K537" s="376"/>
      <c r="L537" s="376"/>
      <c r="M537" s="376"/>
      <c r="N537" s="376"/>
      <c r="O537" s="376"/>
    </row>
    <row r="538" spans="1:15" ht="18" customHeight="1" thickBot="1" x14ac:dyDescent="0.3">
      <c r="A538" s="80" t="str">
        <f>' Të dhënat për suksesin'!$I$4</f>
        <v>Kimi</v>
      </c>
      <c r="B538" s="150" t="str">
        <f>'Libri amë'!$C$737</f>
        <v>-</v>
      </c>
      <c r="C538" s="376"/>
      <c r="D538" s="376"/>
      <c r="E538" s="376"/>
      <c r="F538" s="376"/>
      <c r="G538" s="376"/>
      <c r="I538" s="80" t="str">
        <f>' Të dhënat për suksesin'!$I$4</f>
        <v>Kimi</v>
      </c>
      <c r="J538" s="150" t="str">
        <f>'Libri amë'!$M$737</f>
        <v>-</v>
      </c>
      <c r="K538" s="376"/>
      <c r="L538" s="376"/>
      <c r="M538" s="376"/>
      <c r="N538" s="376"/>
      <c r="O538" s="376"/>
    </row>
    <row r="539" spans="1:15" ht="18" customHeight="1" thickBot="1" x14ac:dyDescent="0.3">
      <c r="A539" s="80" t="str">
        <f>' Të dhënat për suksesin'!$J$4</f>
        <v>Histori</v>
      </c>
      <c r="B539" s="150" t="str">
        <f>'Libri amë'!$C$738</f>
        <v>Mjaft.(2)</v>
      </c>
      <c r="C539" s="376"/>
      <c r="D539" s="376"/>
      <c r="E539" s="376"/>
      <c r="F539" s="376"/>
      <c r="G539" s="376"/>
      <c r="I539" s="80" t="str">
        <f>' Të dhënat për suksesin'!$J$4</f>
        <v>Histori</v>
      </c>
      <c r="J539" s="150" t="str">
        <f>'Libri amë'!$M$738</f>
        <v>-</v>
      </c>
      <c r="K539" s="376"/>
      <c r="L539" s="376"/>
      <c r="M539" s="376"/>
      <c r="N539" s="376"/>
      <c r="O539" s="376"/>
    </row>
    <row r="540" spans="1:15" ht="18" customHeight="1" thickBot="1" x14ac:dyDescent="0.3">
      <c r="A540" s="80" t="str">
        <f>' Të dhënat për suksesin'!$K$4</f>
        <v>Gjeografi</v>
      </c>
      <c r="B540" s="150" t="str">
        <f>'Libri amë'!$C$739</f>
        <v>Mjaft.(2)</v>
      </c>
      <c r="C540" s="376"/>
      <c r="D540" s="376"/>
      <c r="E540" s="376"/>
      <c r="F540" s="376"/>
      <c r="G540" s="376"/>
      <c r="I540" s="80" t="str">
        <f>' Të dhënat për suksesin'!$K$4</f>
        <v>Gjeografi</v>
      </c>
      <c r="J540" s="150" t="str">
        <f>'Libri amë'!$M$739</f>
        <v>-</v>
      </c>
      <c r="K540" s="376"/>
      <c r="L540" s="376"/>
      <c r="M540" s="376"/>
      <c r="N540" s="376"/>
      <c r="O540" s="376"/>
    </row>
    <row r="541" spans="1:15" ht="18" customHeight="1" thickBot="1" x14ac:dyDescent="0.3">
      <c r="A541" s="80" t="str">
        <f>' Të dhënat për suksesin'!$L$4</f>
        <v>Edukatë qytetare</v>
      </c>
      <c r="B541" s="150" t="str">
        <f>'Libri amë'!$C$740</f>
        <v>Mirë(3)</v>
      </c>
      <c r="C541" s="376"/>
      <c r="D541" s="376"/>
      <c r="E541" s="376"/>
      <c r="F541" s="376"/>
      <c r="G541" s="376"/>
      <c r="I541" s="80" t="str">
        <f>' Të dhënat për suksesin'!$L$4</f>
        <v>Edukatë qytetare</v>
      </c>
      <c r="J541" s="150" t="str">
        <f>'Libri amë'!$M$740</f>
        <v>-</v>
      </c>
      <c r="K541" s="376"/>
      <c r="L541" s="376"/>
      <c r="M541" s="376"/>
      <c r="N541" s="376"/>
      <c r="O541" s="376"/>
    </row>
    <row r="542" spans="1:15" ht="18" customHeight="1" thickBot="1" x14ac:dyDescent="0.3">
      <c r="A542" s="80" t="str">
        <f>' Të dhënat për suksesin'!$M$4</f>
        <v>Edukatë muzikore</v>
      </c>
      <c r="B542" s="150" t="str">
        <f>'Libri amë'!$C$741</f>
        <v>Mirë(3)</v>
      </c>
      <c r="C542" s="376"/>
      <c r="D542" s="376"/>
      <c r="E542" s="376"/>
      <c r="F542" s="376"/>
      <c r="G542" s="376"/>
      <c r="I542" s="80" t="str">
        <f>' Të dhënat për suksesin'!$M$4</f>
        <v>Edukatë muzikore</v>
      </c>
      <c r="J542" s="150" t="str">
        <f>'Libri amë'!$M$741</f>
        <v>-</v>
      </c>
      <c r="K542" s="376"/>
      <c r="L542" s="376"/>
      <c r="M542" s="376"/>
      <c r="N542" s="376"/>
      <c r="O542" s="376"/>
    </row>
    <row r="543" spans="1:15" ht="18" customHeight="1" thickBot="1" x14ac:dyDescent="0.3">
      <c r="A543" s="80" t="str">
        <f>' Të dhënat për suksesin'!$N$4</f>
        <v>Edukatë figurative</v>
      </c>
      <c r="B543" s="150" t="str">
        <f>'Libri amë'!$C$742</f>
        <v>Mirë(3)</v>
      </c>
      <c r="C543" s="376"/>
      <c r="D543" s="376"/>
      <c r="E543" s="376"/>
      <c r="F543" s="376"/>
      <c r="G543" s="376"/>
      <c r="I543" s="80" t="str">
        <f>' Të dhënat për suksesin'!$N$4</f>
        <v>Edukatë figurative</v>
      </c>
      <c r="J543" s="150" t="str">
        <f>'Libri amë'!$M$742</f>
        <v>-</v>
      </c>
      <c r="K543" s="376"/>
      <c r="L543" s="376"/>
      <c r="M543" s="376"/>
      <c r="N543" s="376"/>
      <c r="O543" s="376"/>
    </row>
    <row r="544" spans="1:15" ht="18" customHeight="1" thickBot="1" x14ac:dyDescent="0.3">
      <c r="A544" s="80" t="str">
        <f>' Të dhënat për suksesin'!$O$4</f>
        <v>Teknologji</v>
      </c>
      <c r="B544" s="150" t="str">
        <f>'Libri amë'!$C$743</f>
        <v>Mirë(3)</v>
      </c>
      <c r="C544" s="376"/>
      <c r="D544" s="376"/>
      <c r="E544" s="376"/>
      <c r="F544" s="376"/>
      <c r="G544" s="376"/>
      <c r="I544" s="80" t="str">
        <f>' Të dhënat për suksesin'!$O$4</f>
        <v>Teknologji</v>
      </c>
      <c r="J544" s="150" t="str">
        <f>'Libri amë'!$M$743</f>
        <v>-</v>
      </c>
      <c r="K544" s="376"/>
      <c r="L544" s="376"/>
      <c r="M544" s="376"/>
      <c r="N544" s="376"/>
      <c r="O544" s="376"/>
    </row>
    <row r="545" spans="1:15" ht="18" customHeight="1" thickBot="1" x14ac:dyDescent="0.3">
      <c r="A545" s="80" t="str">
        <f>' Të dhënat për suksesin'!$P$4</f>
        <v>Edukatë fizike</v>
      </c>
      <c r="B545" s="150" t="str">
        <f>'Libri amë'!$C$744</f>
        <v>Sh.Mirë(4)</v>
      </c>
      <c r="C545" s="376"/>
      <c r="D545" s="376"/>
      <c r="E545" s="376"/>
      <c r="F545" s="376"/>
      <c r="G545" s="376"/>
      <c r="I545" s="80" t="str">
        <f>' Të dhënat për suksesin'!$P$4</f>
        <v>Edukatë fizike</v>
      </c>
      <c r="J545" s="150" t="str">
        <f>'Libri amë'!$M$744</f>
        <v>-</v>
      </c>
      <c r="K545" s="376"/>
      <c r="L545" s="376"/>
      <c r="M545" s="376"/>
      <c r="N545" s="376"/>
      <c r="O545" s="376"/>
    </row>
    <row r="546" spans="1:15" ht="18" customHeight="1" thickBot="1" x14ac:dyDescent="0.3">
      <c r="A546" s="80" t="str">
        <f>' Të dhënat për suksesin'!$Q$4</f>
        <v>Mz. Ekologjia dhe mjedisi</v>
      </c>
      <c r="B546" s="150" t="str">
        <f>'Libri amë'!$C$745</f>
        <v>-</v>
      </c>
      <c r="C546" s="376"/>
      <c r="D546" s="376"/>
      <c r="E546" s="376"/>
      <c r="F546" s="376"/>
      <c r="G546" s="376"/>
      <c r="I546" s="80" t="str">
        <f>' Të dhënat për suksesin'!$Q$4</f>
        <v>Mz. Ekologjia dhe mjedisi</v>
      </c>
      <c r="J546" s="150" t="str">
        <f>'Libri amë'!$M$745</f>
        <v>-</v>
      </c>
      <c r="K546" s="376"/>
      <c r="L546" s="376"/>
      <c r="M546" s="376"/>
      <c r="N546" s="376"/>
      <c r="O546" s="376"/>
    </row>
    <row r="547" spans="1:15" ht="18" customHeight="1" thickBot="1" x14ac:dyDescent="0.3">
      <c r="A547" s="80" t="str">
        <f>' Të dhënat për suksesin'!$R$4</f>
        <v>Mz. Anglisht</v>
      </c>
      <c r="B547" s="150" t="str">
        <f>'Libri amë'!$C$746</f>
        <v>-</v>
      </c>
      <c r="C547" s="376"/>
      <c r="D547" s="376"/>
      <c r="E547" s="376"/>
      <c r="F547" s="376"/>
      <c r="G547" s="376"/>
      <c r="I547" s="80" t="str">
        <f>' Të dhënat për suksesin'!$R$4</f>
        <v>Mz. Anglisht</v>
      </c>
      <c r="J547" s="150" t="str">
        <f>'Libri amë'!$M$746</f>
        <v>-</v>
      </c>
      <c r="K547" s="376"/>
      <c r="L547" s="376"/>
      <c r="M547" s="376"/>
      <c r="N547" s="376"/>
      <c r="O547" s="376"/>
    </row>
    <row r="548" spans="1:15" ht="18" customHeight="1" thickBot="1" x14ac:dyDescent="0.3">
      <c r="A548" s="80" t="str">
        <f>' Të dhënat për suksesin'!$S$4</f>
        <v>Nota mesatare</v>
      </c>
      <c r="B548" s="81">
        <f>'Të dhënat për Lib. amë'!$AO$22</f>
        <v>2.92</v>
      </c>
      <c r="C548" s="376"/>
      <c r="D548" s="376"/>
      <c r="E548" s="376"/>
      <c r="F548" s="376"/>
      <c r="G548" s="376"/>
      <c r="I548" s="80" t="s">
        <v>4</v>
      </c>
      <c r="J548" s="81">
        <f>'Të dhënat për Lib. amë'!$AO$45</f>
        <v>0</v>
      </c>
      <c r="K548" s="376"/>
      <c r="L548" s="376"/>
      <c r="M548" s="376"/>
      <c r="N548" s="376"/>
      <c r="O548" s="376"/>
    </row>
    <row r="549" spans="1:15" ht="18" customHeight="1" thickBot="1" x14ac:dyDescent="0.3">
      <c r="A549" s="80" t="s">
        <v>5</v>
      </c>
      <c r="B549" s="92" t="str">
        <f>'Të dhënat për Lib. amë'!$AT$22</f>
        <v>Mirë(3)</v>
      </c>
      <c r="C549" s="376"/>
      <c r="D549" s="376"/>
      <c r="E549" s="376"/>
      <c r="F549" s="376"/>
      <c r="G549" s="376"/>
      <c r="I549" s="80" t="s">
        <v>5</v>
      </c>
      <c r="J549" s="92" t="str">
        <f>'Të dhënat për Lib. amë'!$AT$45</f>
        <v>I pa notuar</v>
      </c>
      <c r="K549" s="376"/>
      <c r="L549" s="376"/>
      <c r="M549" s="376"/>
      <c r="N549" s="376"/>
      <c r="O549" s="376"/>
    </row>
    <row r="550" spans="1:15" ht="18" customHeight="1" thickBot="1" x14ac:dyDescent="0.3">
      <c r="A550" s="80" t="s">
        <v>134</v>
      </c>
      <c r="B550" s="81">
        <f>'Të dhënat për Lib. amë'!$AQ$22</f>
        <v>0</v>
      </c>
      <c r="C550" s="376"/>
      <c r="D550" s="376"/>
      <c r="E550" s="376"/>
      <c r="F550" s="376"/>
      <c r="G550" s="376"/>
      <c r="I550" s="80" t="s">
        <v>134</v>
      </c>
      <c r="J550" s="81">
        <f>'Të dhënat për Lib. amë'!$AQ$45</f>
        <v>0</v>
      </c>
      <c r="K550" s="376"/>
      <c r="L550" s="376"/>
      <c r="M550" s="376"/>
      <c r="N550" s="376"/>
      <c r="O550" s="376"/>
    </row>
    <row r="551" spans="1:15" ht="18" customHeight="1" thickBot="1" x14ac:dyDescent="0.3">
      <c r="A551" s="80" t="s">
        <v>135</v>
      </c>
      <c r="B551" s="81">
        <f>'Të dhënat për Lib. amë'!$AR$22</f>
        <v>9</v>
      </c>
      <c r="C551" s="376"/>
      <c r="D551" s="376"/>
      <c r="E551" s="376"/>
      <c r="F551" s="376"/>
      <c r="G551" s="376"/>
      <c r="I551" s="80" t="s">
        <v>135</v>
      </c>
      <c r="J551" s="81">
        <f>'Të dhënat për Lib. amë'!$AR$45</f>
        <v>0</v>
      </c>
      <c r="K551" s="376"/>
      <c r="L551" s="376"/>
      <c r="M551" s="376"/>
      <c r="N551" s="376"/>
      <c r="O551" s="376"/>
    </row>
    <row r="552" spans="1:15" ht="18" customHeight="1" thickBot="1" x14ac:dyDescent="0.3">
      <c r="A552" s="80" t="s">
        <v>136</v>
      </c>
      <c r="B552" s="81">
        <f>'Të dhënat për Lib. amë'!$AS$22</f>
        <v>0</v>
      </c>
      <c r="C552" s="376"/>
      <c r="D552" s="376"/>
      <c r="E552" s="376"/>
      <c r="F552" s="376"/>
      <c r="G552" s="376"/>
      <c r="I552" s="80" t="s">
        <v>136</v>
      </c>
      <c r="J552" s="81">
        <f>'Të dhënat për Lib. amë'!$AS$45</f>
        <v>0</v>
      </c>
      <c r="K552" s="376"/>
      <c r="L552" s="376"/>
      <c r="M552" s="376"/>
      <c r="N552" s="376"/>
      <c r="O552" s="376"/>
    </row>
    <row r="553" spans="1:15" ht="18" customHeight="1" thickBot="1" x14ac:dyDescent="0.3">
      <c r="A553" s="80" t="s">
        <v>11</v>
      </c>
      <c r="B553" s="81">
        <f>SUM(B551:B552)</f>
        <v>9</v>
      </c>
      <c r="C553" s="376"/>
      <c r="D553" s="376"/>
      <c r="E553" s="376"/>
      <c r="F553" s="376"/>
      <c r="G553" s="376"/>
      <c r="I553" s="80" t="s">
        <v>11</v>
      </c>
      <c r="J553" s="81">
        <f>SUM(J551:J552)</f>
        <v>0</v>
      </c>
      <c r="K553" s="376"/>
      <c r="L553" s="376"/>
      <c r="M553" s="376"/>
      <c r="N553" s="376"/>
      <c r="O553" s="376"/>
    </row>
    <row r="554" spans="1:15" ht="18" customHeight="1" thickBot="1" x14ac:dyDescent="0.3">
      <c r="A554" s="80" t="s">
        <v>63</v>
      </c>
      <c r="B554" s="81" t="str">
        <f>'Libri amë'!$C$747</f>
        <v>Shembullore</v>
      </c>
      <c r="C554" s="376"/>
      <c r="D554" s="376"/>
      <c r="E554" s="376"/>
      <c r="F554" s="376"/>
      <c r="G554" s="376"/>
      <c r="I554" s="80" t="s">
        <v>63</v>
      </c>
      <c r="J554" s="81" t="str">
        <f>'Libri amë'!$M$747</f>
        <v>Shembullore</v>
      </c>
      <c r="K554" s="376"/>
      <c r="L554" s="376"/>
      <c r="M554" s="376"/>
      <c r="N554" s="376"/>
      <c r="O554" s="376"/>
    </row>
    <row r="555" spans="1:15" ht="18" customHeight="1" thickBot="1" x14ac:dyDescent="0.25">
      <c r="A555" s="411"/>
      <c r="B555" s="379"/>
      <c r="C555" s="379"/>
      <c r="D555" s="379"/>
      <c r="E555" s="379"/>
      <c r="F555" s="379"/>
      <c r="G555" s="412"/>
      <c r="I555" s="411"/>
      <c r="J555" s="379"/>
      <c r="K555" s="379"/>
      <c r="L555" s="379"/>
      <c r="M555" s="379"/>
      <c r="N555" s="379"/>
      <c r="O555" s="412"/>
    </row>
    <row r="556" spans="1:15" ht="18" customHeight="1" x14ac:dyDescent="0.25">
      <c r="A556" s="146" t="s">
        <v>137</v>
      </c>
      <c r="B556" s="147"/>
      <c r="C556" s="370" t="s">
        <v>138</v>
      </c>
      <c r="D556" s="371"/>
      <c r="E556" s="371"/>
      <c r="F556" s="371"/>
      <c r="G556" s="408"/>
      <c r="I556" s="146" t="s">
        <v>137</v>
      </c>
      <c r="J556" s="147"/>
      <c r="K556" s="370" t="s">
        <v>138</v>
      </c>
      <c r="L556" s="371"/>
      <c r="M556" s="371"/>
      <c r="N556" s="371"/>
      <c r="O556" s="408"/>
    </row>
    <row r="557" spans="1:15" ht="30" customHeight="1" thickBot="1" x14ac:dyDescent="0.25">
      <c r="A557" s="148"/>
      <c r="B557" s="149"/>
      <c r="C557" s="373"/>
      <c r="D557" s="374"/>
      <c r="E557" s="374"/>
      <c r="F557" s="374"/>
      <c r="G557" s="388"/>
      <c r="I557" s="148"/>
      <c r="J557" s="149"/>
      <c r="K557" s="373"/>
      <c r="L557" s="374"/>
      <c r="M557" s="374"/>
      <c r="N557" s="374"/>
      <c r="O557" s="388"/>
    </row>
    <row r="558" spans="1:15" ht="15" customHeight="1" thickBot="1" x14ac:dyDescent="0.25">
      <c r="A558" s="411"/>
      <c r="B558" s="374"/>
      <c r="C558" s="379"/>
      <c r="D558" s="379"/>
      <c r="E558" s="379"/>
      <c r="F558" s="379"/>
      <c r="G558" s="412"/>
      <c r="I558" s="373"/>
      <c r="J558" s="374"/>
      <c r="K558" s="379"/>
      <c r="L558" s="379"/>
      <c r="M558" s="379"/>
      <c r="N558" s="379"/>
      <c r="O558" s="412"/>
    </row>
    <row r="559" spans="1:15" ht="30" customHeight="1" x14ac:dyDescent="0.2">
      <c r="A559" s="422" t="s">
        <v>129</v>
      </c>
      <c r="B559" s="423"/>
      <c r="C559" s="423"/>
      <c r="D559" s="423"/>
      <c r="E559" s="423"/>
      <c r="F559" s="423"/>
      <c r="G559" s="424"/>
      <c r="I559" s="422" t="s">
        <v>129</v>
      </c>
      <c r="J559" s="423"/>
      <c r="K559" s="423"/>
      <c r="L559" s="423"/>
      <c r="M559" s="423"/>
      <c r="N559" s="423"/>
      <c r="O559" s="424"/>
    </row>
    <row r="560" spans="1:15" ht="30" customHeight="1" thickBot="1" x14ac:dyDescent="0.3">
      <c r="A560" s="144" t="s">
        <v>130</v>
      </c>
      <c r="B560" s="394"/>
      <c r="C560" s="395"/>
      <c r="D560" s="395"/>
      <c r="E560" s="395"/>
      <c r="F560" s="395"/>
      <c r="G560" s="395"/>
      <c r="I560" s="144" t="s">
        <v>130</v>
      </c>
      <c r="J560" s="394"/>
      <c r="K560" s="395"/>
      <c r="L560" s="395"/>
      <c r="M560" s="395"/>
      <c r="N560" s="395"/>
      <c r="O560" s="395"/>
    </row>
    <row r="561" spans="1:15" ht="30" customHeight="1" thickBot="1" x14ac:dyDescent="0.25">
      <c r="A561" s="178" t="s">
        <v>131</v>
      </c>
      <c r="B561" s="397" t="str">
        <f>'Të dhënat për Lib. amë'!$G$23</f>
        <v>Gentian Kabashi</v>
      </c>
      <c r="C561" s="397"/>
      <c r="D561" s="397"/>
      <c r="E561" s="397"/>
      <c r="F561" s="397"/>
      <c r="G561" s="409"/>
      <c r="I561" s="145" t="s">
        <v>131</v>
      </c>
      <c r="J561" s="405">
        <f>'Të dhënat për Lib. amë'!$G$46</f>
        <v>0</v>
      </c>
      <c r="K561" s="405"/>
      <c r="L561" s="405"/>
      <c r="M561" s="405"/>
      <c r="N561" s="405"/>
      <c r="O561" s="410"/>
    </row>
    <row r="562" spans="1:15" ht="18" customHeight="1" thickBot="1" x14ac:dyDescent="0.3">
      <c r="A562" s="416" t="str">
        <f>' Të dhënat për suksesin'!$D$1</f>
        <v>Suksesi i nx. në kl VI -2  në gjysëmvjetorin e II-rë,vitit shkollor 2014/2015</v>
      </c>
      <c r="B562" s="382"/>
      <c r="C562" s="382"/>
      <c r="D562" s="382"/>
      <c r="E562" s="382"/>
      <c r="F562" s="382"/>
      <c r="G562" s="417"/>
      <c r="I562" s="418" t="str">
        <f>' Të dhënat për suksesin'!$D$1</f>
        <v>Suksesi i nx. në kl VI -2  në gjysëmvjetorin e II-rë,vitit shkollor 2014/2015</v>
      </c>
      <c r="J562" s="414"/>
      <c r="K562" s="414"/>
      <c r="L562" s="414"/>
      <c r="M562" s="414"/>
      <c r="N562" s="414"/>
      <c r="O562" s="419"/>
    </row>
    <row r="563" spans="1:15" ht="18" customHeight="1" thickBot="1" x14ac:dyDescent="0.3">
      <c r="A563" s="420" t="s">
        <v>132</v>
      </c>
      <c r="B563" s="385"/>
      <c r="C563" s="399" t="s">
        <v>133</v>
      </c>
      <c r="D563" s="399"/>
      <c r="E563" s="399"/>
      <c r="F563" s="399"/>
      <c r="G563" s="399"/>
      <c r="I563" s="421" t="s">
        <v>132</v>
      </c>
      <c r="J563" s="391"/>
      <c r="K563" s="392" t="s">
        <v>133</v>
      </c>
      <c r="L563" s="392"/>
      <c r="M563" s="392"/>
      <c r="N563" s="392"/>
      <c r="O563" s="392"/>
    </row>
    <row r="564" spans="1:15" ht="18" customHeight="1" thickBot="1" x14ac:dyDescent="0.3">
      <c r="A564" s="80" t="str">
        <f>' Të dhënat për suksesin'!$D$4</f>
        <v>Gjuhë shqipe</v>
      </c>
      <c r="B564" s="150" t="str">
        <f>'Libri amë'!$C$774</f>
        <v>Shkëlq.(5)</v>
      </c>
      <c r="C564" s="376"/>
      <c r="D564" s="376"/>
      <c r="E564" s="376"/>
      <c r="F564" s="376"/>
      <c r="G564" s="376"/>
      <c r="I564" s="80" t="str">
        <f>' Të dhënat për suksesin'!$D$4</f>
        <v>Gjuhë shqipe</v>
      </c>
      <c r="J564" s="150" t="str">
        <f>'Libri amë'!$M$774</f>
        <v>-</v>
      </c>
      <c r="K564" s="376"/>
      <c r="L564" s="376"/>
      <c r="M564" s="376"/>
      <c r="N564" s="376"/>
      <c r="O564" s="376"/>
    </row>
    <row r="565" spans="1:15" ht="18" customHeight="1" thickBot="1" x14ac:dyDescent="0.3">
      <c r="A565" s="80" t="str">
        <f>' Të dhënat për suksesin'!$E$4</f>
        <v>Gjuhë angleze</v>
      </c>
      <c r="B565" s="150" t="str">
        <f>'Libri amë'!$C$775</f>
        <v>Shkëlq.(5)</v>
      </c>
      <c r="C565" s="376"/>
      <c r="D565" s="376"/>
      <c r="E565" s="376"/>
      <c r="F565" s="376"/>
      <c r="G565" s="376"/>
      <c r="I565" s="80" t="str">
        <f>' Të dhënat për suksesin'!$E$4</f>
        <v>Gjuhë angleze</v>
      </c>
      <c r="J565" s="150" t="str">
        <f>'Libri amë'!$M$775</f>
        <v>-</v>
      </c>
      <c r="K565" s="376"/>
      <c r="L565" s="376"/>
      <c r="M565" s="376"/>
      <c r="N565" s="376"/>
      <c r="O565" s="376"/>
    </row>
    <row r="566" spans="1:15" ht="18" customHeight="1" thickBot="1" x14ac:dyDescent="0.3">
      <c r="A566" s="80" t="str">
        <f>' Të dhënat për suksesin'!$F$4</f>
        <v>Matematikë</v>
      </c>
      <c r="B566" s="150" t="str">
        <f>'Libri amë'!$C$776</f>
        <v>Shkëlq.(5)</v>
      </c>
      <c r="C566" s="376"/>
      <c r="D566" s="376"/>
      <c r="E566" s="376"/>
      <c r="F566" s="376"/>
      <c r="G566" s="376"/>
      <c r="I566" s="80" t="str">
        <f>' Të dhënat për suksesin'!$F$4</f>
        <v>Matematikë</v>
      </c>
      <c r="J566" s="150" t="str">
        <f>'Libri amë'!$M$776</f>
        <v>-</v>
      </c>
      <c r="K566" s="376"/>
      <c r="L566" s="376"/>
      <c r="M566" s="376"/>
      <c r="N566" s="376"/>
      <c r="O566" s="376"/>
    </row>
    <row r="567" spans="1:15" ht="18" customHeight="1" thickBot="1" x14ac:dyDescent="0.3">
      <c r="A567" s="80" t="str">
        <f>' Të dhënat për suksesin'!$G$4</f>
        <v>Biologji</v>
      </c>
      <c r="B567" s="150" t="str">
        <f>'Libri amë'!$C$777</f>
        <v>Shkëlq.(5)</v>
      </c>
      <c r="C567" s="376"/>
      <c r="D567" s="376"/>
      <c r="E567" s="376"/>
      <c r="F567" s="376"/>
      <c r="G567" s="376"/>
      <c r="I567" s="80" t="str">
        <f>' Të dhënat për suksesin'!$G$4</f>
        <v>Biologji</v>
      </c>
      <c r="J567" s="150" t="str">
        <f>'Libri amë'!$M$777</f>
        <v>-</v>
      </c>
      <c r="K567" s="376"/>
      <c r="L567" s="376"/>
      <c r="M567" s="376"/>
      <c r="N567" s="376"/>
      <c r="O567" s="376"/>
    </row>
    <row r="568" spans="1:15" ht="18" customHeight="1" thickBot="1" x14ac:dyDescent="0.3">
      <c r="A568" s="80" t="str">
        <f>' Të dhënat për suksesin'!$H$4</f>
        <v>Fizikë</v>
      </c>
      <c r="B568" s="150" t="str">
        <f>'Libri amë'!$C$778</f>
        <v>Shkëlq.(5)</v>
      </c>
      <c r="C568" s="376"/>
      <c r="D568" s="376"/>
      <c r="E568" s="376"/>
      <c r="F568" s="376"/>
      <c r="G568" s="376"/>
      <c r="I568" s="80" t="str">
        <f>' Të dhënat për suksesin'!$H$4</f>
        <v>Fizikë</v>
      </c>
      <c r="J568" s="150" t="str">
        <f>'Libri amë'!$M$778</f>
        <v>-</v>
      </c>
      <c r="K568" s="376"/>
      <c r="L568" s="376"/>
      <c r="M568" s="376"/>
      <c r="N568" s="376"/>
      <c r="O568" s="376"/>
    </row>
    <row r="569" spans="1:15" ht="18" customHeight="1" thickBot="1" x14ac:dyDescent="0.3">
      <c r="A569" s="80" t="str">
        <f>' Të dhënat për suksesin'!$I$4</f>
        <v>Kimi</v>
      </c>
      <c r="B569" s="150" t="str">
        <f>'Libri amë'!$C$779</f>
        <v>-</v>
      </c>
      <c r="C569" s="376"/>
      <c r="D569" s="376"/>
      <c r="E569" s="376"/>
      <c r="F569" s="376"/>
      <c r="G569" s="376"/>
      <c r="I569" s="80" t="str">
        <f>' Të dhënat për suksesin'!$I$4</f>
        <v>Kimi</v>
      </c>
      <c r="J569" s="150" t="str">
        <f>'Libri amë'!$M$779</f>
        <v>-</v>
      </c>
      <c r="K569" s="376"/>
      <c r="L569" s="376"/>
      <c r="M569" s="376"/>
      <c r="N569" s="376"/>
      <c r="O569" s="376"/>
    </row>
    <row r="570" spans="1:15" ht="18" customHeight="1" thickBot="1" x14ac:dyDescent="0.3">
      <c r="A570" s="80" t="str">
        <f>' Të dhënat për suksesin'!$J$4</f>
        <v>Histori</v>
      </c>
      <c r="B570" s="150" t="str">
        <f>'Libri amë'!$C$780</f>
        <v>Shkëlq.(5)</v>
      </c>
      <c r="C570" s="376"/>
      <c r="D570" s="376"/>
      <c r="E570" s="376"/>
      <c r="F570" s="376"/>
      <c r="G570" s="376"/>
      <c r="I570" s="80" t="str">
        <f>' Të dhënat për suksesin'!$J$4</f>
        <v>Histori</v>
      </c>
      <c r="J570" s="150" t="str">
        <f>'Libri amë'!$M$780</f>
        <v>-</v>
      </c>
      <c r="K570" s="376"/>
      <c r="L570" s="376"/>
      <c r="M570" s="376"/>
      <c r="N570" s="376"/>
      <c r="O570" s="376"/>
    </row>
    <row r="571" spans="1:15" ht="18" customHeight="1" thickBot="1" x14ac:dyDescent="0.3">
      <c r="A571" s="80" t="str">
        <f>' Të dhënat për suksesin'!$K$4</f>
        <v>Gjeografi</v>
      </c>
      <c r="B571" s="150" t="str">
        <f>'Libri amë'!$C$781</f>
        <v>Shkëlq.(5)</v>
      </c>
      <c r="C571" s="376"/>
      <c r="D571" s="376"/>
      <c r="E571" s="376"/>
      <c r="F571" s="376"/>
      <c r="G571" s="376"/>
      <c r="I571" s="80" t="str">
        <f>' Të dhënat për suksesin'!$K$4</f>
        <v>Gjeografi</v>
      </c>
      <c r="J571" s="150" t="str">
        <f>'Libri amë'!$M$781</f>
        <v>-</v>
      </c>
      <c r="K571" s="376"/>
      <c r="L571" s="376"/>
      <c r="M571" s="376"/>
      <c r="N571" s="376"/>
      <c r="O571" s="376"/>
    </row>
    <row r="572" spans="1:15" ht="18" customHeight="1" thickBot="1" x14ac:dyDescent="0.3">
      <c r="A572" s="80" t="str">
        <f>' Të dhënat për suksesin'!$L$4</f>
        <v>Edukatë qytetare</v>
      </c>
      <c r="B572" s="150" t="str">
        <f>'Libri amë'!$C$782</f>
        <v>Shkëlq.(5)</v>
      </c>
      <c r="C572" s="376"/>
      <c r="D572" s="376"/>
      <c r="E572" s="376"/>
      <c r="F572" s="376"/>
      <c r="G572" s="376"/>
      <c r="I572" s="80" t="str">
        <f>' Të dhënat për suksesin'!$L$4</f>
        <v>Edukatë qytetare</v>
      </c>
      <c r="J572" s="150" t="str">
        <f>'Libri amë'!$M$782</f>
        <v>-</v>
      </c>
      <c r="K572" s="376"/>
      <c r="L572" s="376"/>
      <c r="M572" s="376"/>
      <c r="N572" s="376"/>
      <c r="O572" s="376"/>
    </row>
    <row r="573" spans="1:15" ht="18" customHeight="1" thickBot="1" x14ac:dyDescent="0.3">
      <c r="A573" s="80" t="str">
        <f>' Të dhënat për suksesin'!$M$4</f>
        <v>Edukatë muzikore</v>
      </c>
      <c r="B573" s="150" t="str">
        <f>'Libri amë'!$C$783</f>
        <v>Shkëlq.(5)</v>
      </c>
      <c r="C573" s="376"/>
      <c r="D573" s="376"/>
      <c r="E573" s="376"/>
      <c r="F573" s="376"/>
      <c r="G573" s="376"/>
      <c r="I573" s="80" t="str">
        <f>' Të dhënat për suksesin'!$M$4</f>
        <v>Edukatë muzikore</v>
      </c>
      <c r="J573" s="150" t="str">
        <f>'Libri amë'!$M$783</f>
        <v>-</v>
      </c>
      <c r="K573" s="376"/>
      <c r="L573" s="376"/>
      <c r="M573" s="376"/>
      <c r="N573" s="376"/>
      <c r="O573" s="376"/>
    </row>
    <row r="574" spans="1:15" ht="18" customHeight="1" thickBot="1" x14ac:dyDescent="0.3">
      <c r="A574" s="80" t="str">
        <f>' Të dhënat për suksesin'!$N$4</f>
        <v>Edukatë figurative</v>
      </c>
      <c r="B574" s="150" t="str">
        <f>'Libri amë'!$C$784</f>
        <v>Shkëlq.(5)</v>
      </c>
      <c r="C574" s="376"/>
      <c r="D574" s="376"/>
      <c r="E574" s="376"/>
      <c r="F574" s="376"/>
      <c r="G574" s="376"/>
      <c r="I574" s="80" t="str">
        <f>' Të dhënat për suksesin'!$N$4</f>
        <v>Edukatë figurative</v>
      </c>
      <c r="J574" s="150" t="str">
        <f>'Libri amë'!$M$784</f>
        <v>-</v>
      </c>
      <c r="K574" s="376"/>
      <c r="L574" s="376"/>
      <c r="M574" s="376"/>
      <c r="N574" s="376"/>
      <c r="O574" s="376"/>
    </row>
    <row r="575" spans="1:15" ht="18" customHeight="1" thickBot="1" x14ac:dyDescent="0.3">
      <c r="A575" s="80" t="str">
        <f>' Të dhënat për suksesin'!$O$4</f>
        <v>Teknologji</v>
      </c>
      <c r="B575" s="150" t="str">
        <f>'Libri amë'!$C$785</f>
        <v>Shkëlq.(5)</v>
      </c>
      <c r="C575" s="376"/>
      <c r="D575" s="376"/>
      <c r="E575" s="376"/>
      <c r="F575" s="376"/>
      <c r="G575" s="376"/>
      <c r="I575" s="80" t="str">
        <f>' Të dhënat për suksesin'!$O$4</f>
        <v>Teknologji</v>
      </c>
      <c r="J575" s="150" t="str">
        <f>'Libri amë'!$M$785</f>
        <v>-</v>
      </c>
      <c r="K575" s="376"/>
      <c r="L575" s="376"/>
      <c r="M575" s="376"/>
      <c r="N575" s="376"/>
      <c r="O575" s="376"/>
    </row>
    <row r="576" spans="1:15" ht="18" customHeight="1" thickBot="1" x14ac:dyDescent="0.3">
      <c r="A576" s="80" t="str">
        <f>' Të dhënat për suksesin'!$P$4</f>
        <v>Edukatë fizike</v>
      </c>
      <c r="B576" s="150" t="str">
        <f>'Libri amë'!$C$786</f>
        <v>Shkëlq.(5)</v>
      </c>
      <c r="C576" s="376"/>
      <c r="D576" s="376"/>
      <c r="E576" s="376"/>
      <c r="F576" s="376"/>
      <c r="G576" s="376"/>
      <c r="I576" s="80" t="str">
        <f>' Të dhënat për suksesin'!$P$4</f>
        <v>Edukatë fizike</v>
      </c>
      <c r="J576" s="150" t="str">
        <f>'Libri amë'!$M$786</f>
        <v>-</v>
      </c>
      <c r="K576" s="376"/>
      <c r="L576" s="376"/>
      <c r="M576" s="376"/>
      <c r="N576" s="376"/>
      <c r="O576" s="376"/>
    </row>
    <row r="577" spans="1:15" ht="18" customHeight="1" thickBot="1" x14ac:dyDescent="0.3">
      <c r="A577" s="80" t="str">
        <f>' Të dhënat për suksesin'!$Q$4</f>
        <v>Mz. Ekologjia dhe mjedisi</v>
      </c>
      <c r="B577" s="150" t="str">
        <f>'Libri amë'!$C$787</f>
        <v>-</v>
      </c>
      <c r="C577" s="376"/>
      <c r="D577" s="376"/>
      <c r="E577" s="376"/>
      <c r="F577" s="376"/>
      <c r="G577" s="376"/>
      <c r="I577" s="80" t="str">
        <f>' Të dhënat për suksesin'!$Q$4</f>
        <v>Mz. Ekologjia dhe mjedisi</v>
      </c>
      <c r="J577" s="150" t="str">
        <f>'Libri amë'!$M$787</f>
        <v>-</v>
      </c>
      <c r="K577" s="376"/>
      <c r="L577" s="376"/>
      <c r="M577" s="376"/>
      <c r="N577" s="376"/>
      <c r="O577" s="376"/>
    </row>
    <row r="578" spans="1:15" ht="18" customHeight="1" thickBot="1" x14ac:dyDescent="0.3">
      <c r="A578" s="80" t="str">
        <f>' Të dhënat për suksesin'!$R$4</f>
        <v>Mz. Anglisht</v>
      </c>
      <c r="B578" s="150" t="str">
        <f>'Libri amë'!$C$788</f>
        <v>-</v>
      </c>
      <c r="C578" s="376"/>
      <c r="D578" s="376"/>
      <c r="E578" s="376"/>
      <c r="F578" s="376"/>
      <c r="G578" s="376"/>
      <c r="I578" s="80" t="str">
        <f>' Të dhënat për suksesin'!$R$4</f>
        <v>Mz. Anglisht</v>
      </c>
      <c r="J578" s="150" t="str">
        <f>'Libri amë'!$M$788</f>
        <v>-</v>
      </c>
      <c r="K578" s="376"/>
      <c r="L578" s="376"/>
      <c r="M578" s="376"/>
      <c r="N578" s="376"/>
      <c r="O578" s="376"/>
    </row>
    <row r="579" spans="1:15" ht="18" customHeight="1" thickBot="1" x14ac:dyDescent="0.3">
      <c r="A579" s="80" t="str">
        <f>' Të dhënat për suksesin'!$S$4</f>
        <v>Nota mesatare</v>
      </c>
      <c r="B579" s="81">
        <f>'Të dhënat për Lib. amë'!$AO$23</f>
        <v>5</v>
      </c>
      <c r="C579" s="376"/>
      <c r="D579" s="376"/>
      <c r="E579" s="376"/>
      <c r="F579" s="376"/>
      <c r="G579" s="376"/>
      <c r="I579" s="80" t="s">
        <v>4</v>
      </c>
      <c r="J579" s="81">
        <f>'Të dhënat për Lib. amë'!$AO$46</f>
        <v>0</v>
      </c>
      <c r="K579" s="376"/>
      <c r="L579" s="376"/>
      <c r="M579" s="376"/>
      <c r="N579" s="376"/>
      <c r="O579" s="376"/>
    </row>
    <row r="580" spans="1:15" ht="18" customHeight="1" thickBot="1" x14ac:dyDescent="0.3">
      <c r="A580" s="80" t="s">
        <v>5</v>
      </c>
      <c r="B580" s="92" t="str">
        <f>'Të dhënat për Lib. amë'!$AT$23</f>
        <v>Shkëlqyeshëm(5)</v>
      </c>
      <c r="C580" s="376"/>
      <c r="D580" s="376"/>
      <c r="E580" s="376"/>
      <c r="F580" s="376"/>
      <c r="G580" s="376"/>
      <c r="I580" s="80" t="s">
        <v>5</v>
      </c>
      <c r="J580" s="92" t="str">
        <f>'Të dhënat për Lib. amë'!$AT$46</f>
        <v>I pa notuar</v>
      </c>
      <c r="K580" s="376"/>
      <c r="L580" s="376"/>
      <c r="M580" s="376"/>
      <c r="N580" s="376"/>
      <c r="O580" s="376"/>
    </row>
    <row r="581" spans="1:15" ht="18" customHeight="1" thickBot="1" x14ac:dyDescent="0.3">
      <c r="A581" s="80" t="s">
        <v>134</v>
      </c>
      <c r="B581" s="81">
        <f>'Të dhënat për Lib. amë'!$AQ$23</f>
        <v>0</v>
      </c>
      <c r="C581" s="376"/>
      <c r="D581" s="376"/>
      <c r="E581" s="376"/>
      <c r="F581" s="376"/>
      <c r="G581" s="376"/>
      <c r="I581" s="80" t="s">
        <v>134</v>
      </c>
      <c r="J581" s="81">
        <f>'Të dhënat për Lib. amë'!$AQ$46</f>
        <v>0</v>
      </c>
      <c r="K581" s="376"/>
      <c r="L581" s="376"/>
      <c r="M581" s="376"/>
      <c r="N581" s="376"/>
      <c r="O581" s="376"/>
    </row>
    <row r="582" spans="1:15" ht="18" customHeight="1" thickBot="1" x14ac:dyDescent="0.3">
      <c r="A582" s="80" t="s">
        <v>135</v>
      </c>
      <c r="B582" s="81">
        <f>'Të dhënat për Lib. amë'!$AR$23</f>
        <v>0</v>
      </c>
      <c r="C582" s="376"/>
      <c r="D582" s="376"/>
      <c r="E582" s="376"/>
      <c r="F582" s="376"/>
      <c r="G582" s="376"/>
      <c r="I582" s="80" t="s">
        <v>135</v>
      </c>
      <c r="J582" s="81">
        <f>'Të dhënat për Lib. amë'!$AR$46</f>
        <v>0</v>
      </c>
      <c r="K582" s="376"/>
      <c r="L582" s="376"/>
      <c r="M582" s="376"/>
      <c r="N582" s="376"/>
      <c r="O582" s="376"/>
    </row>
    <row r="583" spans="1:15" ht="18" customHeight="1" thickBot="1" x14ac:dyDescent="0.3">
      <c r="A583" s="80" t="s">
        <v>136</v>
      </c>
      <c r="B583" s="81">
        <f>'Të dhënat për Lib. amë'!$AS$23</f>
        <v>0</v>
      </c>
      <c r="C583" s="376"/>
      <c r="D583" s="376"/>
      <c r="E583" s="376"/>
      <c r="F583" s="376"/>
      <c r="G583" s="376"/>
      <c r="I583" s="80" t="s">
        <v>136</v>
      </c>
      <c r="J583" s="81">
        <f>'Të dhënat për Lib. amë'!$AS$46</f>
        <v>0</v>
      </c>
      <c r="K583" s="376"/>
      <c r="L583" s="376"/>
      <c r="M583" s="376"/>
      <c r="N583" s="376"/>
      <c r="O583" s="376"/>
    </row>
    <row r="584" spans="1:15" ht="18" customHeight="1" thickBot="1" x14ac:dyDescent="0.3">
      <c r="A584" s="80" t="s">
        <v>11</v>
      </c>
      <c r="B584" s="81">
        <f>SUM(B582:B583)</f>
        <v>0</v>
      </c>
      <c r="C584" s="376"/>
      <c r="D584" s="376"/>
      <c r="E584" s="376"/>
      <c r="F584" s="376"/>
      <c r="G584" s="376"/>
      <c r="I584" s="80" t="s">
        <v>11</v>
      </c>
      <c r="J584" s="81">
        <f>SUM(J582:J583)</f>
        <v>0</v>
      </c>
      <c r="K584" s="376"/>
      <c r="L584" s="376"/>
      <c r="M584" s="376"/>
      <c r="N584" s="376"/>
      <c r="O584" s="376"/>
    </row>
    <row r="585" spans="1:15" ht="18" customHeight="1" thickBot="1" x14ac:dyDescent="0.3">
      <c r="A585" s="80" t="s">
        <v>63</v>
      </c>
      <c r="B585" s="81" t="str">
        <f>'Libri amë'!$C$789</f>
        <v>Shembullore</v>
      </c>
      <c r="C585" s="376"/>
      <c r="D585" s="376"/>
      <c r="E585" s="376"/>
      <c r="F585" s="376"/>
      <c r="G585" s="376"/>
      <c r="I585" s="80" t="s">
        <v>63</v>
      </c>
      <c r="J585" s="81" t="str">
        <f>'Libri amë'!$M$789</f>
        <v>Shembullore</v>
      </c>
      <c r="K585" s="376"/>
      <c r="L585" s="376"/>
      <c r="M585" s="376"/>
      <c r="N585" s="376"/>
      <c r="O585" s="376"/>
    </row>
    <row r="586" spans="1:15" ht="18" customHeight="1" thickBot="1" x14ac:dyDescent="0.25">
      <c r="A586" s="411"/>
      <c r="B586" s="379"/>
      <c r="C586" s="379"/>
      <c r="D586" s="379"/>
      <c r="E586" s="379"/>
      <c r="F586" s="379"/>
      <c r="G586" s="412"/>
      <c r="I586" s="411"/>
      <c r="J586" s="379"/>
      <c r="K586" s="379"/>
      <c r="L586" s="379"/>
      <c r="M586" s="379"/>
      <c r="N586" s="379"/>
      <c r="O586" s="412"/>
    </row>
    <row r="587" spans="1:15" ht="18" customHeight="1" x14ac:dyDescent="0.25">
      <c r="A587" s="146" t="s">
        <v>137</v>
      </c>
      <c r="B587" s="147"/>
      <c r="C587" s="370" t="s">
        <v>138</v>
      </c>
      <c r="D587" s="371"/>
      <c r="E587" s="371"/>
      <c r="F587" s="371"/>
      <c r="G587" s="408"/>
      <c r="I587" s="146" t="s">
        <v>137</v>
      </c>
      <c r="J587" s="147"/>
      <c r="K587" s="370" t="s">
        <v>138</v>
      </c>
      <c r="L587" s="371"/>
      <c r="M587" s="371"/>
      <c r="N587" s="371"/>
      <c r="O587" s="408"/>
    </row>
    <row r="588" spans="1:15" ht="30" customHeight="1" thickBot="1" x14ac:dyDescent="0.25">
      <c r="A588" s="148"/>
      <c r="B588" s="149"/>
      <c r="C588" s="373"/>
      <c r="D588" s="374"/>
      <c r="E588" s="374"/>
      <c r="F588" s="374"/>
      <c r="G588" s="388"/>
      <c r="I588" s="148"/>
      <c r="J588" s="149"/>
      <c r="K588" s="373"/>
      <c r="L588" s="374"/>
      <c r="M588" s="374"/>
      <c r="N588" s="374"/>
      <c r="O588" s="388"/>
    </row>
    <row r="589" spans="1:15" ht="15" customHeight="1" thickBot="1" x14ac:dyDescent="0.25">
      <c r="A589" s="411"/>
      <c r="B589" s="374"/>
      <c r="C589" s="379"/>
      <c r="D589" s="379"/>
      <c r="E589" s="379"/>
      <c r="F589" s="379"/>
      <c r="G589" s="412"/>
      <c r="I589" s="373"/>
      <c r="J589" s="374"/>
      <c r="K589" s="379"/>
      <c r="L589" s="379"/>
      <c r="M589" s="379"/>
      <c r="N589" s="379"/>
      <c r="O589" s="412"/>
    </row>
    <row r="590" spans="1:15" ht="30" customHeight="1" x14ac:dyDescent="0.2">
      <c r="A590" s="422" t="s">
        <v>129</v>
      </c>
      <c r="B590" s="423"/>
      <c r="C590" s="423"/>
      <c r="D590" s="423"/>
      <c r="E590" s="423"/>
      <c r="F590" s="423"/>
      <c r="G590" s="424"/>
      <c r="I590" s="422" t="s">
        <v>129</v>
      </c>
      <c r="J590" s="423"/>
      <c r="K590" s="423"/>
      <c r="L590" s="423"/>
      <c r="M590" s="423"/>
      <c r="N590" s="423"/>
      <c r="O590" s="424"/>
    </row>
    <row r="591" spans="1:15" ht="30" customHeight="1" thickBot="1" x14ac:dyDescent="0.3">
      <c r="A591" s="144" t="s">
        <v>130</v>
      </c>
      <c r="B591" s="394"/>
      <c r="C591" s="395"/>
      <c r="D591" s="395"/>
      <c r="E591" s="395"/>
      <c r="F591" s="395"/>
      <c r="G591" s="395"/>
      <c r="I591" s="144" t="s">
        <v>130</v>
      </c>
      <c r="J591" s="394"/>
      <c r="K591" s="395"/>
      <c r="L591" s="395"/>
      <c r="M591" s="395"/>
      <c r="N591" s="395"/>
      <c r="O591" s="395"/>
    </row>
    <row r="592" spans="1:15" ht="30" customHeight="1" thickBot="1" x14ac:dyDescent="0.25">
      <c r="A592" s="178" t="s">
        <v>131</v>
      </c>
      <c r="B592" s="397" t="str">
        <f>'Të dhënat për Lib. amë'!$G$24</f>
        <v>Kaltrina Kelmendi</v>
      </c>
      <c r="C592" s="397"/>
      <c r="D592" s="397"/>
      <c r="E592" s="397"/>
      <c r="F592" s="397"/>
      <c r="G592" s="409"/>
      <c r="I592" s="145" t="s">
        <v>131</v>
      </c>
      <c r="J592" s="405">
        <f>'Të dhënat për Lib. amë'!$G$47</f>
        <v>0</v>
      </c>
      <c r="K592" s="405"/>
      <c r="L592" s="405"/>
      <c r="M592" s="405"/>
      <c r="N592" s="405"/>
      <c r="O592" s="410"/>
    </row>
    <row r="593" spans="1:15" ht="18" customHeight="1" thickBot="1" x14ac:dyDescent="0.3">
      <c r="A593" s="416" t="str">
        <f>' Të dhënat për suksesin'!$D$1</f>
        <v>Suksesi i nx. në kl VI -2  në gjysëmvjetorin e II-rë,vitit shkollor 2014/2015</v>
      </c>
      <c r="B593" s="382"/>
      <c r="C593" s="382"/>
      <c r="D593" s="382"/>
      <c r="E593" s="382"/>
      <c r="F593" s="382"/>
      <c r="G593" s="417"/>
      <c r="I593" s="418" t="str">
        <f>' Të dhënat për suksesin'!$D$1</f>
        <v>Suksesi i nx. në kl VI -2  në gjysëmvjetorin e II-rë,vitit shkollor 2014/2015</v>
      </c>
      <c r="J593" s="414"/>
      <c r="K593" s="414"/>
      <c r="L593" s="414"/>
      <c r="M593" s="414"/>
      <c r="N593" s="414"/>
      <c r="O593" s="419"/>
    </row>
    <row r="594" spans="1:15" ht="18" customHeight="1" thickBot="1" x14ac:dyDescent="0.3">
      <c r="A594" s="420" t="s">
        <v>132</v>
      </c>
      <c r="B594" s="385"/>
      <c r="C594" s="399" t="s">
        <v>133</v>
      </c>
      <c r="D594" s="399"/>
      <c r="E594" s="399"/>
      <c r="F594" s="399"/>
      <c r="G594" s="399"/>
      <c r="I594" s="421" t="s">
        <v>132</v>
      </c>
      <c r="J594" s="391"/>
      <c r="K594" s="392" t="s">
        <v>133</v>
      </c>
      <c r="L594" s="392"/>
      <c r="M594" s="392"/>
      <c r="N594" s="392"/>
      <c r="O594" s="392"/>
    </row>
    <row r="595" spans="1:15" ht="18" customHeight="1" thickBot="1" x14ac:dyDescent="0.3">
      <c r="A595" s="80" t="str">
        <f>' Të dhënat për suksesin'!$D$4</f>
        <v>Gjuhë shqipe</v>
      </c>
      <c r="B595" s="150" t="str">
        <f>'Libri amë'!$C$816</f>
        <v>Shkëlq.(5)</v>
      </c>
      <c r="C595" s="376"/>
      <c r="D595" s="376"/>
      <c r="E595" s="376"/>
      <c r="F595" s="376"/>
      <c r="G595" s="376"/>
      <c r="I595" s="80" t="str">
        <f>' Të dhënat për suksesin'!$D$4</f>
        <v>Gjuhë shqipe</v>
      </c>
      <c r="J595" s="150" t="str">
        <f>'Libri amë'!$M$816</f>
        <v>-</v>
      </c>
      <c r="K595" s="376"/>
      <c r="L595" s="376"/>
      <c r="M595" s="376"/>
      <c r="N595" s="376"/>
      <c r="O595" s="376"/>
    </row>
    <row r="596" spans="1:15" ht="18" customHeight="1" thickBot="1" x14ac:dyDescent="0.3">
      <c r="A596" s="80" t="str">
        <f>' Të dhënat për suksesin'!$E$4</f>
        <v>Gjuhë angleze</v>
      </c>
      <c r="B596" s="150" t="str">
        <f>'Libri amë'!$C$817</f>
        <v>Shkëlq.(5)</v>
      </c>
      <c r="C596" s="376"/>
      <c r="D596" s="376"/>
      <c r="E596" s="376"/>
      <c r="F596" s="376"/>
      <c r="G596" s="376"/>
      <c r="I596" s="80" t="str">
        <f>' Të dhënat për suksesin'!$E$4</f>
        <v>Gjuhë angleze</v>
      </c>
      <c r="J596" s="150" t="str">
        <f>'Libri amë'!$M$817</f>
        <v>-</v>
      </c>
      <c r="K596" s="376"/>
      <c r="L596" s="376"/>
      <c r="M596" s="376"/>
      <c r="N596" s="376"/>
      <c r="O596" s="376"/>
    </row>
    <row r="597" spans="1:15" ht="18" customHeight="1" thickBot="1" x14ac:dyDescent="0.3">
      <c r="A597" s="80" t="str">
        <f>' Të dhënat për suksesin'!$F$4</f>
        <v>Matematikë</v>
      </c>
      <c r="B597" s="150" t="str">
        <f>'Libri amë'!$C$818</f>
        <v>Shkëlq.(5)</v>
      </c>
      <c r="C597" s="376"/>
      <c r="D597" s="376"/>
      <c r="E597" s="376"/>
      <c r="F597" s="376"/>
      <c r="G597" s="376"/>
      <c r="I597" s="80" t="str">
        <f>' Të dhënat për suksesin'!$F$4</f>
        <v>Matematikë</v>
      </c>
      <c r="J597" s="150" t="str">
        <f>'Libri amë'!$M$818</f>
        <v>-</v>
      </c>
      <c r="K597" s="376"/>
      <c r="L597" s="376"/>
      <c r="M597" s="376"/>
      <c r="N597" s="376"/>
      <c r="O597" s="376"/>
    </row>
    <row r="598" spans="1:15" ht="18" customHeight="1" thickBot="1" x14ac:dyDescent="0.3">
      <c r="A598" s="80" t="str">
        <f>' Të dhënat për suksesin'!$G$4</f>
        <v>Biologji</v>
      </c>
      <c r="B598" s="150" t="str">
        <f>'Libri amë'!$C$819</f>
        <v>Shkëlq.(5)</v>
      </c>
      <c r="C598" s="376"/>
      <c r="D598" s="376"/>
      <c r="E598" s="376"/>
      <c r="F598" s="376"/>
      <c r="G598" s="376"/>
      <c r="I598" s="80" t="str">
        <f>' Të dhënat për suksesin'!$G$4</f>
        <v>Biologji</v>
      </c>
      <c r="J598" s="150" t="str">
        <f>'Libri amë'!$M$819</f>
        <v>-</v>
      </c>
      <c r="K598" s="376"/>
      <c r="L598" s="376"/>
      <c r="M598" s="376"/>
      <c r="N598" s="376"/>
      <c r="O598" s="376"/>
    </row>
    <row r="599" spans="1:15" ht="18" customHeight="1" thickBot="1" x14ac:dyDescent="0.3">
      <c r="A599" s="80" t="str">
        <f>' Të dhënat për suksesin'!$H$4</f>
        <v>Fizikë</v>
      </c>
      <c r="B599" s="150" t="str">
        <f>'Libri amë'!$C$820</f>
        <v>Shkëlq.(5)</v>
      </c>
      <c r="C599" s="376"/>
      <c r="D599" s="376"/>
      <c r="E599" s="376"/>
      <c r="F599" s="376"/>
      <c r="G599" s="376"/>
      <c r="I599" s="80" t="str">
        <f>' Të dhënat për suksesin'!$H$4</f>
        <v>Fizikë</v>
      </c>
      <c r="J599" s="150" t="str">
        <f>'Libri amë'!$M$820</f>
        <v>-</v>
      </c>
      <c r="K599" s="376"/>
      <c r="L599" s="376"/>
      <c r="M599" s="376"/>
      <c r="N599" s="376"/>
      <c r="O599" s="376"/>
    </row>
    <row r="600" spans="1:15" ht="18" customHeight="1" thickBot="1" x14ac:dyDescent="0.3">
      <c r="A600" s="80" t="str">
        <f>' Të dhënat për suksesin'!$I$4</f>
        <v>Kimi</v>
      </c>
      <c r="B600" s="150" t="str">
        <f>'Libri amë'!$C$821</f>
        <v>-</v>
      </c>
      <c r="C600" s="376"/>
      <c r="D600" s="376"/>
      <c r="E600" s="376"/>
      <c r="F600" s="376"/>
      <c r="G600" s="376"/>
      <c r="I600" s="80" t="str">
        <f>' Të dhënat për suksesin'!$I$4</f>
        <v>Kimi</v>
      </c>
      <c r="J600" s="150" t="str">
        <f>'Libri amë'!$M$821</f>
        <v>-</v>
      </c>
      <c r="K600" s="376"/>
      <c r="L600" s="376"/>
      <c r="M600" s="376"/>
      <c r="N600" s="376"/>
      <c r="O600" s="376"/>
    </row>
    <row r="601" spans="1:15" ht="18" customHeight="1" thickBot="1" x14ac:dyDescent="0.3">
      <c r="A601" s="80" t="str">
        <f>' Të dhënat për suksesin'!$J$4</f>
        <v>Histori</v>
      </c>
      <c r="B601" s="150" t="str">
        <f>'Libri amë'!$C$822</f>
        <v>Shkëlq.(5)</v>
      </c>
      <c r="C601" s="376"/>
      <c r="D601" s="376"/>
      <c r="E601" s="376"/>
      <c r="F601" s="376"/>
      <c r="G601" s="376"/>
      <c r="I601" s="80" t="str">
        <f>' Të dhënat për suksesin'!$J$4</f>
        <v>Histori</v>
      </c>
      <c r="J601" s="150" t="str">
        <f>'Libri amë'!$M$822</f>
        <v>-</v>
      </c>
      <c r="K601" s="376"/>
      <c r="L601" s="376"/>
      <c r="M601" s="376"/>
      <c r="N601" s="376"/>
      <c r="O601" s="376"/>
    </row>
    <row r="602" spans="1:15" ht="18" customHeight="1" thickBot="1" x14ac:dyDescent="0.3">
      <c r="A602" s="80" t="str">
        <f>' Të dhënat për suksesin'!$K$4</f>
        <v>Gjeografi</v>
      </c>
      <c r="B602" s="150" t="str">
        <f>'Libri amë'!$C$823</f>
        <v>Shkëlq.(5)</v>
      </c>
      <c r="C602" s="376"/>
      <c r="D602" s="376"/>
      <c r="E602" s="376"/>
      <c r="F602" s="376"/>
      <c r="G602" s="376"/>
      <c r="I602" s="80" t="str">
        <f>' Të dhënat për suksesin'!$K$4</f>
        <v>Gjeografi</v>
      </c>
      <c r="J602" s="150" t="str">
        <f>'Libri amë'!$M$823</f>
        <v>-</v>
      </c>
      <c r="K602" s="376"/>
      <c r="L602" s="376"/>
      <c r="M602" s="376"/>
      <c r="N602" s="376"/>
      <c r="O602" s="376"/>
    </row>
    <row r="603" spans="1:15" ht="18" customHeight="1" thickBot="1" x14ac:dyDescent="0.3">
      <c r="A603" s="80" t="str">
        <f>' Të dhënat për suksesin'!$L$4</f>
        <v>Edukatë qytetare</v>
      </c>
      <c r="B603" s="150" t="str">
        <f>'Libri amë'!$C$824</f>
        <v>Shkëlq.(5)</v>
      </c>
      <c r="C603" s="376"/>
      <c r="D603" s="376"/>
      <c r="E603" s="376"/>
      <c r="F603" s="376"/>
      <c r="G603" s="376"/>
      <c r="I603" s="80" t="str">
        <f>' Të dhënat për suksesin'!$L$4</f>
        <v>Edukatë qytetare</v>
      </c>
      <c r="J603" s="150" t="str">
        <f>'Libri amë'!$M$824</f>
        <v>-</v>
      </c>
      <c r="K603" s="376"/>
      <c r="L603" s="376"/>
      <c r="M603" s="376"/>
      <c r="N603" s="376"/>
      <c r="O603" s="376"/>
    </row>
    <row r="604" spans="1:15" ht="18" customHeight="1" thickBot="1" x14ac:dyDescent="0.3">
      <c r="A604" s="80" t="str">
        <f>' Të dhënat për suksesin'!$M$4</f>
        <v>Edukatë muzikore</v>
      </c>
      <c r="B604" s="150" t="str">
        <f>'Libri amë'!$C$825</f>
        <v>Shkëlq.(5)</v>
      </c>
      <c r="C604" s="376"/>
      <c r="D604" s="376"/>
      <c r="E604" s="376"/>
      <c r="F604" s="376"/>
      <c r="G604" s="376"/>
      <c r="I604" s="80" t="str">
        <f>' Të dhënat për suksesin'!$M$4</f>
        <v>Edukatë muzikore</v>
      </c>
      <c r="J604" s="150" t="str">
        <f>'Libri amë'!$M$825</f>
        <v>-</v>
      </c>
      <c r="K604" s="376"/>
      <c r="L604" s="376"/>
      <c r="M604" s="376"/>
      <c r="N604" s="376"/>
      <c r="O604" s="376"/>
    </row>
    <row r="605" spans="1:15" ht="18" customHeight="1" thickBot="1" x14ac:dyDescent="0.3">
      <c r="A605" s="80" t="str">
        <f>' Të dhënat për suksesin'!$N$4</f>
        <v>Edukatë figurative</v>
      </c>
      <c r="B605" s="150" t="str">
        <f>'Libri amë'!$C$826</f>
        <v>Shkëlq.(5)</v>
      </c>
      <c r="C605" s="376"/>
      <c r="D605" s="376"/>
      <c r="E605" s="376"/>
      <c r="F605" s="376"/>
      <c r="G605" s="376"/>
      <c r="I605" s="80" t="str">
        <f>' Të dhënat për suksesin'!$N$4</f>
        <v>Edukatë figurative</v>
      </c>
      <c r="J605" s="150" t="str">
        <f>'Libri amë'!$M$826</f>
        <v>-</v>
      </c>
      <c r="K605" s="376"/>
      <c r="L605" s="376"/>
      <c r="M605" s="376"/>
      <c r="N605" s="376"/>
      <c r="O605" s="376"/>
    </row>
    <row r="606" spans="1:15" ht="18" customHeight="1" thickBot="1" x14ac:dyDescent="0.3">
      <c r="A606" s="80" t="str">
        <f>' Të dhënat për suksesin'!$O$4</f>
        <v>Teknologji</v>
      </c>
      <c r="B606" s="150" t="str">
        <f>'Libri amë'!$C$827</f>
        <v>Shkëlq.(5)</v>
      </c>
      <c r="C606" s="376"/>
      <c r="D606" s="376"/>
      <c r="E606" s="376"/>
      <c r="F606" s="376"/>
      <c r="G606" s="376"/>
      <c r="I606" s="80" t="str">
        <f>' Të dhënat për suksesin'!$O$4</f>
        <v>Teknologji</v>
      </c>
      <c r="J606" s="150" t="str">
        <f>'Libri amë'!$M$827</f>
        <v>-</v>
      </c>
      <c r="K606" s="376"/>
      <c r="L606" s="376"/>
      <c r="M606" s="376"/>
      <c r="N606" s="376"/>
      <c r="O606" s="376"/>
    </row>
    <row r="607" spans="1:15" ht="18" customHeight="1" thickBot="1" x14ac:dyDescent="0.3">
      <c r="A607" s="80" t="str">
        <f>' Të dhënat për suksesin'!$P$4</f>
        <v>Edukatë fizike</v>
      </c>
      <c r="B607" s="150" t="str">
        <f>'Libri amë'!$C$828</f>
        <v>Shkëlq.(5)</v>
      </c>
      <c r="C607" s="376"/>
      <c r="D607" s="376"/>
      <c r="E607" s="376"/>
      <c r="F607" s="376"/>
      <c r="G607" s="376"/>
      <c r="I607" s="80" t="str">
        <f>' Të dhënat për suksesin'!$P$4</f>
        <v>Edukatë fizike</v>
      </c>
      <c r="J607" s="150" t="str">
        <f>'Libri amë'!$M$828</f>
        <v>-</v>
      </c>
      <c r="K607" s="376"/>
      <c r="L607" s="376"/>
      <c r="M607" s="376"/>
      <c r="N607" s="376"/>
      <c r="O607" s="376"/>
    </row>
    <row r="608" spans="1:15" ht="18" customHeight="1" thickBot="1" x14ac:dyDescent="0.3">
      <c r="A608" s="80" t="str">
        <f>' Të dhënat për suksesin'!$Q$4</f>
        <v>Mz. Ekologjia dhe mjedisi</v>
      </c>
      <c r="B608" s="150" t="str">
        <f>'Libri amë'!$C$829</f>
        <v>-</v>
      </c>
      <c r="C608" s="376"/>
      <c r="D608" s="376"/>
      <c r="E608" s="376"/>
      <c r="F608" s="376"/>
      <c r="G608" s="376"/>
      <c r="I608" s="80" t="str">
        <f>' Të dhënat për suksesin'!$Q$4</f>
        <v>Mz. Ekologjia dhe mjedisi</v>
      </c>
      <c r="J608" s="150" t="str">
        <f>'Libri amë'!$M$829</f>
        <v>-</v>
      </c>
      <c r="K608" s="376"/>
      <c r="L608" s="376"/>
      <c r="M608" s="376"/>
      <c r="N608" s="376"/>
      <c r="O608" s="376"/>
    </row>
    <row r="609" spans="1:15" ht="18" customHeight="1" thickBot="1" x14ac:dyDescent="0.3">
      <c r="A609" s="80" t="str">
        <f>' Të dhënat për suksesin'!$R$4</f>
        <v>Mz. Anglisht</v>
      </c>
      <c r="B609" s="150" t="str">
        <f>'Libri amë'!$C$830</f>
        <v>-</v>
      </c>
      <c r="C609" s="376"/>
      <c r="D609" s="376"/>
      <c r="E609" s="376"/>
      <c r="F609" s="376"/>
      <c r="G609" s="376"/>
      <c r="I609" s="80" t="str">
        <f>' Të dhënat për suksesin'!$R$4</f>
        <v>Mz. Anglisht</v>
      </c>
      <c r="J609" s="150" t="str">
        <f>'Libri amë'!$M$830</f>
        <v>-</v>
      </c>
      <c r="K609" s="376"/>
      <c r="L609" s="376"/>
      <c r="M609" s="376"/>
      <c r="N609" s="376"/>
      <c r="O609" s="376"/>
    </row>
    <row r="610" spans="1:15" ht="18" customHeight="1" thickBot="1" x14ac:dyDescent="0.3">
      <c r="A610" s="80" t="str">
        <f>' Të dhënat për suksesin'!$S$4</f>
        <v>Nota mesatare</v>
      </c>
      <c r="B610" s="81">
        <f>'Të dhënat për Lib. amë'!$AO$24</f>
        <v>5</v>
      </c>
      <c r="C610" s="376"/>
      <c r="D610" s="376"/>
      <c r="E610" s="376"/>
      <c r="F610" s="376"/>
      <c r="G610" s="376"/>
      <c r="I610" s="80" t="s">
        <v>4</v>
      </c>
      <c r="J610" s="81">
        <f>'Të dhënat për Lib. amë'!$AO$47</f>
        <v>0</v>
      </c>
      <c r="K610" s="376"/>
      <c r="L610" s="376"/>
      <c r="M610" s="376"/>
      <c r="N610" s="376"/>
      <c r="O610" s="376"/>
    </row>
    <row r="611" spans="1:15" ht="18" customHeight="1" thickBot="1" x14ac:dyDescent="0.3">
      <c r="A611" s="80" t="s">
        <v>5</v>
      </c>
      <c r="B611" s="92" t="str">
        <f>'Të dhënat për Lib. amë'!$AT$24</f>
        <v>Shkëlqyeshëm(5)</v>
      </c>
      <c r="C611" s="376"/>
      <c r="D611" s="376"/>
      <c r="E611" s="376"/>
      <c r="F611" s="376"/>
      <c r="G611" s="376"/>
      <c r="I611" s="80" t="s">
        <v>5</v>
      </c>
      <c r="J611" s="92" t="str">
        <f>'Të dhënat për Lib. amë'!$AT$47</f>
        <v>I pa notuar</v>
      </c>
      <c r="K611" s="376"/>
      <c r="L611" s="376"/>
      <c r="M611" s="376"/>
      <c r="N611" s="376"/>
      <c r="O611" s="376"/>
    </row>
    <row r="612" spans="1:15" ht="18" customHeight="1" thickBot="1" x14ac:dyDescent="0.3">
      <c r="A612" s="80" t="s">
        <v>134</v>
      </c>
      <c r="B612" s="81">
        <f>'Të dhënat për Lib. amë'!$AQ$24</f>
        <v>0</v>
      </c>
      <c r="C612" s="376"/>
      <c r="D612" s="376"/>
      <c r="E612" s="376"/>
      <c r="F612" s="376"/>
      <c r="G612" s="376"/>
      <c r="I612" s="80" t="s">
        <v>134</v>
      </c>
      <c r="J612" s="81">
        <f>'Të dhënat për Lib. amë'!$AQ$47</f>
        <v>0</v>
      </c>
      <c r="K612" s="376"/>
      <c r="L612" s="376"/>
      <c r="M612" s="376"/>
      <c r="N612" s="376"/>
      <c r="O612" s="376"/>
    </row>
    <row r="613" spans="1:15" ht="18" customHeight="1" thickBot="1" x14ac:dyDescent="0.3">
      <c r="A613" s="80" t="s">
        <v>135</v>
      </c>
      <c r="B613" s="81">
        <f>'Të dhënat për Lib. amë'!$AR$24</f>
        <v>6</v>
      </c>
      <c r="C613" s="376"/>
      <c r="D613" s="376"/>
      <c r="E613" s="376"/>
      <c r="F613" s="376"/>
      <c r="G613" s="376"/>
      <c r="I613" s="80" t="s">
        <v>135</v>
      </c>
      <c r="J613" s="81">
        <f>'Të dhënat për Lib. amë'!$AR$47</f>
        <v>0</v>
      </c>
      <c r="K613" s="376"/>
      <c r="L613" s="376"/>
      <c r="M613" s="376"/>
      <c r="N613" s="376"/>
      <c r="O613" s="376"/>
    </row>
    <row r="614" spans="1:15" ht="18" customHeight="1" thickBot="1" x14ac:dyDescent="0.3">
      <c r="A614" s="80" t="s">
        <v>136</v>
      </c>
      <c r="B614" s="81">
        <f>'Të dhënat për Lib. amë'!$AS$24</f>
        <v>0</v>
      </c>
      <c r="C614" s="376"/>
      <c r="D614" s="376"/>
      <c r="E614" s="376"/>
      <c r="F614" s="376"/>
      <c r="G614" s="376"/>
      <c r="I614" s="80" t="s">
        <v>136</v>
      </c>
      <c r="J614" s="81">
        <f>'Të dhënat për Lib. amë'!$AS$47</f>
        <v>0</v>
      </c>
      <c r="K614" s="376"/>
      <c r="L614" s="376"/>
      <c r="M614" s="376"/>
      <c r="N614" s="376"/>
      <c r="O614" s="376"/>
    </row>
    <row r="615" spans="1:15" ht="18" customHeight="1" thickBot="1" x14ac:dyDescent="0.3">
      <c r="A615" s="80" t="s">
        <v>11</v>
      </c>
      <c r="B615" s="81">
        <f>SUM(B613:B614)</f>
        <v>6</v>
      </c>
      <c r="C615" s="376"/>
      <c r="D615" s="376"/>
      <c r="E615" s="376"/>
      <c r="F615" s="376"/>
      <c r="G615" s="376"/>
      <c r="I615" s="80" t="s">
        <v>11</v>
      </c>
      <c r="J615" s="81">
        <f>SUM(J613:J614)</f>
        <v>0</v>
      </c>
      <c r="K615" s="376"/>
      <c r="L615" s="376"/>
      <c r="M615" s="376"/>
      <c r="N615" s="376"/>
      <c r="O615" s="376"/>
    </row>
    <row r="616" spans="1:15" ht="18" customHeight="1" thickBot="1" x14ac:dyDescent="0.3">
      <c r="A616" s="80" t="s">
        <v>63</v>
      </c>
      <c r="B616" s="81" t="str">
        <f>'Libri amë'!$C$831</f>
        <v>Shembullore</v>
      </c>
      <c r="C616" s="376"/>
      <c r="D616" s="376"/>
      <c r="E616" s="376"/>
      <c r="F616" s="376"/>
      <c r="G616" s="376"/>
      <c r="I616" s="80" t="s">
        <v>63</v>
      </c>
      <c r="J616" s="81" t="str">
        <f>'Libri amë'!$M$831</f>
        <v>Shembullore</v>
      </c>
      <c r="K616" s="376"/>
      <c r="L616" s="376"/>
      <c r="M616" s="376"/>
      <c r="N616" s="376"/>
      <c r="O616" s="376"/>
    </row>
    <row r="617" spans="1:15" ht="18" customHeight="1" thickBot="1" x14ac:dyDescent="0.25">
      <c r="A617" s="411"/>
      <c r="B617" s="379"/>
      <c r="C617" s="379"/>
      <c r="D617" s="379"/>
      <c r="E617" s="379"/>
      <c r="F617" s="379"/>
      <c r="G617" s="412"/>
      <c r="I617" s="411"/>
      <c r="J617" s="379"/>
      <c r="K617" s="379"/>
      <c r="L617" s="379"/>
      <c r="M617" s="379"/>
      <c r="N617" s="379"/>
      <c r="O617" s="412"/>
    </row>
    <row r="618" spans="1:15" ht="18" customHeight="1" x14ac:dyDescent="0.25">
      <c r="A618" s="146" t="s">
        <v>137</v>
      </c>
      <c r="B618" s="147"/>
      <c r="C618" s="370" t="s">
        <v>138</v>
      </c>
      <c r="D618" s="371"/>
      <c r="E618" s="371"/>
      <c r="F618" s="371"/>
      <c r="G618" s="408"/>
      <c r="I618" s="146" t="s">
        <v>137</v>
      </c>
      <c r="J618" s="147"/>
      <c r="K618" s="370" t="s">
        <v>138</v>
      </c>
      <c r="L618" s="371"/>
      <c r="M618" s="371"/>
      <c r="N618" s="371"/>
      <c r="O618" s="408"/>
    </row>
    <row r="619" spans="1:15" ht="30" customHeight="1" thickBot="1" x14ac:dyDescent="0.25">
      <c r="A619" s="148"/>
      <c r="B619" s="149"/>
      <c r="C619" s="373"/>
      <c r="D619" s="374"/>
      <c r="E619" s="374"/>
      <c r="F619" s="374"/>
      <c r="G619" s="388"/>
      <c r="I619" s="148"/>
      <c r="J619" s="149"/>
      <c r="K619" s="373"/>
      <c r="L619" s="374"/>
      <c r="M619" s="374"/>
      <c r="N619" s="374"/>
      <c r="O619" s="388"/>
    </row>
    <row r="620" spans="1:15" ht="15" customHeight="1" thickBot="1" x14ac:dyDescent="0.25">
      <c r="A620" s="411"/>
      <c r="B620" s="374"/>
      <c r="C620" s="379"/>
      <c r="D620" s="379"/>
      <c r="E620" s="379"/>
      <c r="F620" s="379"/>
      <c r="G620" s="412"/>
      <c r="I620" s="373"/>
      <c r="J620" s="374"/>
      <c r="K620" s="379"/>
      <c r="L620" s="379"/>
      <c r="M620" s="379"/>
      <c r="N620" s="379"/>
      <c r="O620" s="412"/>
    </row>
    <row r="621" spans="1:15" ht="30" customHeight="1" x14ac:dyDescent="0.2">
      <c r="A621" s="422" t="s">
        <v>129</v>
      </c>
      <c r="B621" s="423"/>
      <c r="C621" s="423"/>
      <c r="D621" s="423"/>
      <c r="E621" s="423"/>
      <c r="F621" s="423"/>
      <c r="G621" s="424"/>
      <c r="I621" s="422" t="s">
        <v>129</v>
      </c>
      <c r="J621" s="423"/>
      <c r="K621" s="423"/>
      <c r="L621" s="423"/>
      <c r="M621" s="423"/>
      <c r="N621" s="423"/>
      <c r="O621" s="424"/>
    </row>
    <row r="622" spans="1:15" ht="30" customHeight="1" thickBot="1" x14ac:dyDescent="0.3">
      <c r="A622" s="144" t="s">
        <v>130</v>
      </c>
      <c r="B622" s="394"/>
      <c r="C622" s="395"/>
      <c r="D622" s="395"/>
      <c r="E622" s="395"/>
      <c r="F622" s="395"/>
      <c r="G622" s="395"/>
      <c r="I622" s="144" t="s">
        <v>130</v>
      </c>
      <c r="J622" s="394"/>
      <c r="K622" s="395"/>
      <c r="L622" s="395"/>
      <c r="M622" s="395"/>
      <c r="N622" s="395"/>
      <c r="O622" s="395"/>
    </row>
    <row r="623" spans="1:15" ht="30" customHeight="1" thickBot="1" x14ac:dyDescent="0.25">
      <c r="A623" s="178" t="s">
        <v>131</v>
      </c>
      <c r="B623" s="397" t="str">
        <f>'Të dhënat për Lib. amë'!$G$25</f>
        <v>Lumni Deliaj</v>
      </c>
      <c r="C623" s="397"/>
      <c r="D623" s="397"/>
      <c r="E623" s="397"/>
      <c r="F623" s="397"/>
      <c r="G623" s="409"/>
      <c r="I623" s="145" t="s">
        <v>131</v>
      </c>
      <c r="J623" s="405">
        <f>'Të dhënat për Lib. amë'!$G$48</f>
        <v>0</v>
      </c>
      <c r="K623" s="405"/>
      <c r="L623" s="405"/>
      <c r="M623" s="405"/>
      <c r="N623" s="405"/>
      <c r="O623" s="410"/>
    </row>
    <row r="624" spans="1:15" ht="18" customHeight="1" thickBot="1" x14ac:dyDescent="0.3">
      <c r="A624" s="416" t="str">
        <f>' Të dhënat për suksesin'!$D$1</f>
        <v>Suksesi i nx. në kl VI -2  në gjysëmvjetorin e II-rë,vitit shkollor 2014/2015</v>
      </c>
      <c r="B624" s="382"/>
      <c r="C624" s="382"/>
      <c r="D624" s="382"/>
      <c r="E624" s="382"/>
      <c r="F624" s="382"/>
      <c r="G624" s="417"/>
      <c r="I624" s="418" t="str">
        <f>' Të dhënat për suksesin'!$D$1</f>
        <v>Suksesi i nx. në kl VI -2  në gjysëmvjetorin e II-rë,vitit shkollor 2014/2015</v>
      </c>
      <c r="J624" s="414"/>
      <c r="K624" s="414"/>
      <c r="L624" s="414"/>
      <c r="M624" s="414"/>
      <c r="N624" s="414"/>
      <c r="O624" s="419"/>
    </row>
    <row r="625" spans="1:15" ht="18" customHeight="1" thickBot="1" x14ac:dyDescent="0.3">
      <c r="A625" s="420" t="s">
        <v>132</v>
      </c>
      <c r="B625" s="385"/>
      <c r="C625" s="399" t="s">
        <v>133</v>
      </c>
      <c r="D625" s="399"/>
      <c r="E625" s="399"/>
      <c r="F625" s="399"/>
      <c r="G625" s="399"/>
      <c r="I625" s="421" t="s">
        <v>132</v>
      </c>
      <c r="J625" s="391"/>
      <c r="K625" s="392" t="s">
        <v>133</v>
      </c>
      <c r="L625" s="392"/>
      <c r="M625" s="392"/>
      <c r="N625" s="392"/>
      <c r="O625" s="392"/>
    </row>
    <row r="626" spans="1:15" ht="18" customHeight="1" thickBot="1" x14ac:dyDescent="0.3">
      <c r="A626" s="80" t="str">
        <f>' Të dhënat për suksesin'!$D$4</f>
        <v>Gjuhë shqipe</v>
      </c>
      <c r="B626" s="150" t="str">
        <f>'Libri amë'!$C$858</f>
        <v>Mjaft.(2)</v>
      </c>
      <c r="C626" s="376"/>
      <c r="D626" s="376"/>
      <c r="E626" s="376"/>
      <c r="F626" s="376"/>
      <c r="G626" s="376"/>
      <c r="I626" s="80" t="str">
        <f>' Të dhënat për suksesin'!$D$4</f>
        <v>Gjuhë shqipe</v>
      </c>
      <c r="J626" s="150" t="str">
        <f>'Libri amë'!$M$858</f>
        <v>-</v>
      </c>
      <c r="K626" s="376"/>
      <c r="L626" s="376"/>
      <c r="M626" s="376"/>
      <c r="N626" s="376"/>
      <c r="O626" s="376"/>
    </row>
    <row r="627" spans="1:15" ht="18" customHeight="1" thickBot="1" x14ac:dyDescent="0.3">
      <c r="A627" s="80" t="str">
        <f>' Të dhënat për suksesin'!$E$4</f>
        <v>Gjuhë angleze</v>
      </c>
      <c r="B627" s="150" t="str">
        <f>'Libri amë'!$C$859</f>
        <v>Mjaft.(2)</v>
      </c>
      <c r="C627" s="376"/>
      <c r="D627" s="376"/>
      <c r="E627" s="376"/>
      <c r="F627" s="376"/>
      <c r="G627" s="376"/>
      <c r="I627" s="80" t="str">
        <f>' Të dhënat për suksesin'!$E$4</f>
        <v>Gjuhë angleze</v>
      </c>
      <c r="J627" s="150" t="str">
        <f>'Libri amë'!$M$859</f>
        <v>-</v>
      </c>
      <c r="K627" s="376"/>
      <c r="L627" s="376"/>
      <c r="M627" s="376"/>
      <c r="N627" s="376"/>
      <c r="O627" s="376"/>
    </row>
    <row r="628" spans="1:15" ht="18" customHeight="1" thickBot="1" x14ac:dyDescent="0.3">
      <c r="A628" s="80" t="str">
        <f>' Të dhënat për suksesin'!$F$4</f>
        <v>Matematikë</v>
      </c>
      <c r="B628" s="150" t="str">
        <f>'Libri amë'!$C$860</f>
        <v>Mjaft.(2)</v>
      </c>
      <c r="C628" s="376"/>
      <c r="D628" s="376"/>
      <c r="E628" s="376"/>
      <c r="F628" s="376"/>
      <c r="G628" s="376"/>
      <c r="I628" s="80" t="str">
        <f>' Të dhënat për suksesin'!$F$4</f>
        <v>Matematikë</v>
      </c>
      <c r="J628" s="150" t="str">
        <f>'Libri amë'!$M$860</f>
        <v>-</v>
      </c>
      <c r="K628" s="376"/>
      <c r="L628" s="376"/>
      <c r="M628" s="376"/>
      <c r="N628" s="376"/>
      <c r="O628" s="376"/>
    </row>
    <row r="629" spans="1:15" ht="18" customHeight="1" thickBot="1" x14ac:dyDescent="0.3">
      <c r="A629" s="80" t="str">
        <f>' Të dhënat për suksesin'!$G$4</f>
        <v>Biologji</v>
      </c>
      <c r="B629" s="150" t="str">
        <f>'Libri amë'!$C$861</f>
        <v>Mjaft.(2)</v>
      </c>
      <c r="C629" s="376"/>
      <c r="D629" s="376"/>
      <c r="E629" s="376"/>
      <c r="F629" s="376"/>
      <c r="G629" s="376"/>
      <c r="I629" s="80" t="str">
        <f>' Të dhënat për suksesin'!$G$4</f>
        <v>Biologji</v>
      </c>
      <c r="J629" s="150" t="str">
        <f>'Libri amë'!$M$861</f>
        <v>-</v>
      </c>
      <c r="K629" s="376"/>
      <c r="L629" s="376"/>
      <c r="M629" s="376"/>
      <c r="N629" s="376"/>
      <c r="O629" s="376"/>
    </row>
    <row r="630" spans="1:15" ht="18" customHeight="1" thickBot="1" x14ac:dyDescent="0.3">
      <c r="A630" s="80" t="str">
        <f>' Të dhënat për suksesin'!$H$4</f>
        <v>Fizikë</v>
      </c>
      <c r="B630" s="150" t="str">
        <f>'Libri amë'!$C$862</f>
        <v>Mjaft.(2)</v>
      </c>
      <c r="C630" s="376"/>
      <c r="D630" s="376"/>
      <c r="E630" s="376"/>
      <c r="F630" s="376"/>
      <c r="G630" s="376"/>
      <c r="I630" s="80" t="str">
        <f>' Të dhënat për suksesin'!$H$4</f>
        <v>Fizikë</v>
      </c>
      <c r="J630" s="150" t="str">
        <f>'Libri amë'!$M$862</f>
        <v>-</v>
      </c>
      <c r="K630" s="376"/>
      <c r="L630" s="376"/>
      <c r="M630" s="376"/>
      <c r="N630" s="376"/>
      <c r="O630" s="376"/>
    </row>
    <row r="631" spans="1:15" ht="18" customHeight="1" thickBot="1" x14ac:dyDescent="0.3">
      <c r="A631" s="80" t="str">
        <f>' Të dhënat për suksesin'!$I$4</f>
        <v>Kimi</v>
      </c>
      <c r="B631" s="150" t="str">
        <f>'Libri amë'!$C$863</f>
        <v>-</v>
      </c>
      <c r="C631" s="376"/>
      <c r="D631" s="376"/>
      <c r="E631" s="376"/>
      <c r="F631" s="376"/>
      <c r="G631" s="376"/>
      <c r="I631" s="80" t="str">
        <f>' Të dhënat për suksesin'!$I$4</f>
        <v>Kimi</v>
      </c>
      <c r="J631" s="150" t="str">
        <f>'Libri amë'!$M$863</f>
        <v>-</v>
      </c>
      <c r="K631" s="376"/>
      <c r="L631" s="376"/>
      <c r="M631" s="376"/>
      <c r="N631" s="376"/>
      <c r="O631" s="376"/>
    </row>
    <row r="632" spans="1:15" ht="18" customHeight="1" thickBot="1" x14ac:dyDescent="0.3">
      <c r="A632" s="80" t="str">
        <f>' Të dhënat për suksesin'!$J$4</f>
        <v>Histori</v>
      </c>
      <c r="B632" s="150" t="str">
        <f>'Libri amë'!$C$864</f>
        <v>Mjaft.(2)</v>
      </c>
      <c r="C632" s="376"/>
      <c r="D632" s="376"/>
      <c r="E632" s="376"/>
      <c r="F632" s="376"/>
      <c r="G632" s="376"/>
      <c r="I632" s="80" t="str">
        <f>' Të dhënat për suksesin'!$J$4</f>
        <v>Histori</v>
      </c>
      <c r="J632" s="150" t="str">
        <f>'Libri amë'!$M$864</f>
        <v>-</v>
      </c>
      <c r="K632" s="376"/>
      <c r="L632" s="376"/>
      <c r="M632" s="376"/>
      <c r="N632" s="376"/>
      <c r="O632" s="376"/>
    </row>
    <row r="633" spans="1:15" ht="18" customHeight="1" thickBot="1" x14ac:dyDescent="0.3">
      <c r="A633" s="80" t="str">
        <f>' Të dhënat për suksesin'!$K$4</f>
        <v>Gjeografi</v>
      </c>
      <c r="B633" s="150" t="str">
        <f>'Libri amë'!$C$865</f>
        <v>Mjaft.(2)</v>
      </c>
      <c r="C633" s="376"/>
      <c r="D633" s="376"/>
      <c r="E633" s="376"/>
      <c r="F633" s="376"/>
      <c r="G633" s="376"/>
      <c r="I633" s="80" t="str">
        <f>' Të dhënat për suksesin'!$K$4</f>
        <v>Gjeografi</v>
      </c>
      <c r="J633" s="150" t="str">
        <f>'Libri amë'!$M$865</f>
        <v>-</v>
      </c>
      <c r="K633" s="376"/>
      <c r="L633" s="376"/>
      <c r="M633" s="376"/>
      <c r="N633" s="376"/>
      <c r="O633" s="376"/>
    </row>
    <row r="634" spans="1:15" ht="18" customHeight="1" thickBot="1" x14ac:dyDescent="0.3">
      <c r="A634" s="80" t="str">
        <f>' Të dhënat për suksesin'!$L$4</f>
        <v>Edukatë qytetare</v>
      </c>
      <c r="B634" s="150" t="str">
        <f>'Libri amë'!$C$866</f>
        <v>Mjaft.(2)</v>
      </c>
      <c r="C634" s="376"/>
      <c r="D634" s="376"/>
      <c r="E634" s="376"/>
      <c r="F634" s="376"/>
      <c r="G634" s="376"/>
      <c r="I634" s="80" t="str">
        <f>' Të dhënat për suksesin'!$L$4</f>
        <v>Edukatë qytetare</v>
      </c>
      <c r="J634" s="150" t="str">
        <f>'Libri amë'!$M$866</f>
        <v>-</v>
      </c>
      <c r="K634" s="376"/>
      <c r="L634" s="376"/>
      <c r="M634" s="376"/>
      <c r="N634" s="376"/>
      <c r="O634" s="376"/>
    </row>
    <row r="635" spans="1:15" ht="18" customHeight="1" thickBot="1" x14ac:dyDescent="0.3">
      <c r="A635" s="80" t="str">
        <f>' Të dhënat për suksesin'!$M$4</f>
        <v>Edukatë muzikore</v>
      </c>
      <c r="B635" s="150" t="str">
        <f>'Libri amë'!$C$867</f>
        <v>Mjaft.(2)</v>
      </c>
      <c r="C635" s="376"/>
      <c r="D635" s="376"/>
      <c r="E635" s="376"/>
      <c r="F635" s="376"/>
      <c r="G635" s="376"/>
      <c r="I635" s="80" t="str">
        <f>' Të dhënat për suksesin'!$M$4</f>
        <v>Edukatë muzikore</v>
      </c>
      <c r="J635" s="150" t="str">
        <f>'Libri amë'!$M$867</f>
        <v>-</v>
      </c>
      <c r="K635" s="376"/>
      <c r="L635" s="376"/>
      <c r="M635" s="376"/>
      <c r="N635" s="376"/>
      <c r="O635" s="376"/>
    </row>
    <row r="636" spans="1:15" ht="18" customHeight="1" thickBot="1" x14ac:dyDescent="0.3">
      <c r="A636" s="80" t="str">
        <f>' Të dhënat për suksesin'!$N$4</f>
        <v>Edukatë figurative</v>
      </c>
      <c r="B636" s="150" t="str">
        <f>'Libri amë'!$C$868</f>
        <v>Mjaft.(2)</v>
      </c>
      <c r="C636" s="376"/>
      <c r="D636" s="376"/>
      <c r="E636" s="376"/>
      <c r="F636" s="376"/>
      <c r="G636" s="376"/>
      <c r="I636" s="80" t="str">
        <f>' Të dhënat për suksesin'!$N$4</f>
        <v>Edukatë figurative</v>
      </c>
      <c r="J636" s="150" t="str">
        <f>'Libri amë'!$M$868</f>
        <v>-</v>
      </c>
      <c r="K636" s="376"/>
      <c r="L636" s="376"/>
      <c r="M636" s="376"/>
      <c r="N636" s="376"/>
      <c r="O636" s="376"/>
    </row>
    <row r="637" spans="1:15" ht="18" customHeight="1" thickBot="1" x14ac:dyDescent="0.3">
      <c r="A637" s="80" t="str">
        <f>' Të dhënat për suksesin'!$O$4</f>
        <v>Teknologji</v>
      </c>
      <c r="B637" s="150" t="str">
        <f>'Libri amë'!$C$869</f>
        <v>Mjaft.(2)</v>
      </c>
      <c r="C637" s="376"/>
      <c r="D637" s="376"/>
      <c r="E637" s="376"/>
      <c r="F637" s="376"/>
      <c r="G637" s="376"/>
      <c r="I637" s="80" t="str">
        <f>' Të dhënat për suksesin'!$O$4</f>
        <v>Teknologji</v>
      </c>
      <c r="J637" s="150" t="str">
        <f>'Libri amë'!$M$869</f>
        <v>-</v>
      </c>
      <c r="K637" s="376"/>
      <c r="L637" s="376"/>
      <c r="M637" s="376"/>
      <c r="N637" s="376"/>
      <c r="O637" s="376"/>
    </row>
    <row r="638" spans="1:15" ht="18" customHeight="1" thickBot="1" x14ac:dyDescent="0.3">
      <c r="A638" s="80" t="str">
        <f>' Të dhënat për suksesin'!$P$4</f>
        <v>Edukatë fizike</v>
      </c>
      <c r="B638" s="150" t="str">
        <f>'Libri amë'!$C$870</f>
        <v>Mirë(3)</v>
      </c>
      <c r="C638" s="376"/>
      <c r="D638" s="376"/>
      <c r="E638" s="376"/>
      <c r="F638" s="376"/>
      <c r="G638" s="376"/>
      <c r="I638" s="80" t="str">
        <f>' Të dhënat për suksesin'!$P$4</f>
        <v>Edukatë fizike</v>
      </c>
      <c r="J638" s="150" t="str">
        <f>'Libri amë'!$M$870</f>
        <v>-</v>
      </c>
      <c r="K638" s="376"/>
      <c r="L638" s="376"/>
      <c r="M638" s="376"/>
      <c r="N638" s="376"/>
      <c r="O638" s="376"/>
    </row>
    <row r="639" spans="1:15" ht="18" customHeight="1" thickBot="1" x14ac:dyDescent="0.3">
      <c r="A639" s="80" t="str">
        <f>' Të dhënat për suksesin'!$Q$4</f>
        <v>Mz. Ekologjia dhe mjedisi</v>
      </c>
      <c r="B639" s="150" t="str">
        <f>'Libri amë'!$C$871</f>
        <v>-</v>
      </c>
      <c r="C639" s="376"/>
      <c r="D639" s="376"/>
      <c r="E639" s="376"/>
      <c r="F639" s="376"/>
      <c r="G639" s="376"/>
      <c r="I639" s="80" t="str">
        <f>' Të dhënat për suksesin'!$Q$4</f>
        <v>Mz. Ekologjia dhe mjedisi</v>
      </c>
      <c r="J639" s="150" t="str">
        <f>'Libri amë'!$M$871</f>
        <v>-</v>
      </c>
      <c r="K639" s="376"/>
      <c r="L639" s="376"/>
      <c r="M639" s="376"/>
      <c r="N639" s="376"/>
      <c r="O639" s="376"/>
    </row>
    <row r="640" spans="1:15" ht="18" customHeight="1" thickBot="1" x14ac:dyDescent="0.3">
      <c r="A640" s="80" t="str">
        <f>' Të dhënat për suksesin'!$R$4</f>
        <v>Mz. Anglisht</v>
      </c>
      <c r="B640" s="150" t="str">
        <f>'Libri amë'!$C$872</f>
        <v>-</v>
      </c>
      <c r="C640" s="376"/>
      <c r="D640" s="376"/>
      <c r="E640" s="376"/>
      <c r="F640" s="376"/>
      <c r="G640" s="376"/>
      <c r="I640" s="80" t="str">
        <f>' Të dhënat për suksesin'!$R$4</f>
        <v>Mz. Anglisht</v>
      </c>
      <c r="J640" s="150" t="str">
        <f>'Libri amë'!$M$872</f>
        <v>-</v>
      </c>
      <c r="K640" s="376"/>
      <c r="L640" s="376"/>
      <c r="M640" s="376"/>
      <c r="N640" s="376"/>
      <c r="O640" s="376"/>
    </row>
    <row r="641" spans="1:15" ht="18" customHeight="1" thickBot="1" x14ac:dyDescent="0.3">
      <c r="A641" s="80" t="str">
        <f>' Të dhënat për suksesin'!$S$4</f>
        <v>Nota mesatare</v>
      </c>
      <c r="B641" s="81">
        <f>'Të dhënat për Lib. amë'!$AO$25</f>
        <v>2.08</v>
      </c>
      <c r="C641" s="376"/>
      <c r="D641" s="376"/>
      <c r="E641" s="376"/>
      <c r="F641" s="376"/>
      <c r="G641" s="376"/>
      <c r="I641" s="80" t="s">
        <v>4</v>
      </c>
      <c r="J641" s="81">
        <f>'Të dhënat për Lib. amë'!$AO$48</f>
        <v>0</v>
      </c>
      <c r="K641" s="376"/>
      <c r="L641" s="376"/>
      <c r="M641" s="376"/>
      <c r="N641" s="376"/>
      <c r="O641" s="376"/>
    </row>
    <row r="642" spans="1:15" ht="18" customHeight="1" thickBot="1" x14ac:dyDescent="0.3">
      <c r="A642" s="80" t="s">
        <v>5</v>
      </c>
      <c r="B642" s="92" t="str">
        <f>'Të dhënat për Lib. amë'!$AT$25</f>
        <v>Mjaftueshëm(2)</v>
      </c>
      <c r="C642" s="376"/>
      <c r="D642" s="376"/>
      <c r="E642" s="376"/>
      <c r="F642" s="376"/>
      <c r="G642" s="376"/>
      <c r="I642" s="80" t="s">
        <v>5</v>
      </c>
      <c r="J642" s="92" t="str">
        <f>'Të dhënat për Lib. amë'!$AT$48</f>
        <v>I pa notuar</v>
      </c>
      <c r="K642" s="376"/>
      <c r="L642" s="376"/>
      <c r="M642" s="376"/>
      <c r="N642" s="376"/>
      <c r="O642" s="376"/>
    </row>
    <row r="643" spans="1:15" ht="18" customHeight="1" thickBot="1" x14ac:dyDescent="0.3">
      <c r="A643" s="80" t="s">
        <v>134</v>
      </c>
      <c r="B643" s="81">
        <f>'Të dhënat për Lib. amë'!$AQ$25</f>
        <v>0</v>
      </c>
      <c r="C643" s="376"/>
      <c r="D643" s="376"/>
      <c r="E643" s="376"/>
      <c r="F643" s="376"/>
      <c r="G643" s="376"/>
      <c r="I643" s="80" t="s">
        <v>134</v>
      </c>
      <c r="J643" s="81">
        <f>'Të dhënat për Lib. amë'!$AQ$48</f>
        <v>0</v>
      </c>
      <c r="K643" s="376"/>
      <c r="L643" s="376"/>
      <c r="M643" s="376"/>
      <c r="N643" s="376"/>
      <c r="O643" s="376"/>
    </row>
    <row r="644" spans="1:15" ht="18" customHeight="1" thickBot="1" x14ac:dyDescent="0.3">
      <c r="A644" s="80" t="s">
        <v>135</v>
      </c>
      <c r="B644" s="81">
        <f>'Të dhënat për Lib. amë'!$AR$25</f>
        <v>51</v>
      </c>
      <c r="C644" s="376"/>
      <c r="D644" s="376"/>
      <c r="E644" s="376"/>
      <c r="F644" s="376"/>
      <c r="G644" s="376"/>
      <c r="I644" s="80" t="s">
        <v>135</v>
      </c>
      <c r="J644" s="81">
        <f>'Të dhënat për Lib. amë'!$AR$48</f>
        <v>0</v>
      </c>
      <c r="K644" s="376"/>
      <c r="L644" s="376"/>
      <c r="M644" s="376"/>
      <c r="N644" s="376"/>
      <c r="O644" s="376"/>
    </row>
    <row r="645" spans="1:15" ht="18" customHeight="1" thickBot="1" x14ac:dyDescent="0.3">
      <c r="A645" s="80" t="s">
        <v>136</v>
      </c>
      <c r="B645" s="81">
        <f>'Të dhënat për Lib. amë'!$AS$25</f>
        <v>0</v>
      </c>
      <c r="C645" s="376"/>
      <c r="D645" s="376"/>
      <c r="E645" s="376"/>
      <c r="F645" s="376"/>
      <c r="G645" s="376"/>
      <c r="I645" s="80" t="s">
        <v>136</v>
      </c>
      <c r="J645" s="81">
        <f>'Të dhënat për Lib. amë'!$AS$48</f>
        <v>0</v>
      </c>
      <c r="K645" s="376"/>
      <c r="L645" s="376"/>
      <c r="M645" s="376"/>
      <c r="N645" s="376"/>
      <c r="O645" s="376"/>
    </row>
    <row r="646" spans="1:15" ht="18" customHeight="1" thickBot="1" x14ac:dyDescent="0.3">
      <c r="A646" s="80" t="s">
        <v>11</v>
      </c>
      <c r="B646" s="81">
        <f>SUM(B644:B645)</f>
        <v>51</v>
      </c>
      <c r="C646" s="376"/>
      <c r="D646" s="376"/>
      <c r="E646" s="376"/>
      <c r="F646" s="376"/>
      <c r="G646" s="376"/>
      <c r="I646" s="80" t="s">
        <v>11</v>
      </c>
      <c r="J646" s="81">
        <f>SUM(J644:J645)</f>
        <v>0</v>
      </c>
      <c r="K646" s="376"/>
      <c r="L646" s="376"/>
      <c r="M646" s="376"/>
      <c r="N646" s="376"/>
      <c r="O646" s="376"/>
    </row>
    <row r="647" spans="1:15" ht="18" customHeight="1" thickBot="1" x14ac:dyDescent="0.3">
      <c r="A647" s="80" t="s">
        <v>63</v>
      </c>
      <c r="B647" s="81" t="str">
        <f>'Libri amë'!$C$873</f>
        <v>Shembullore</v>
      </c>
      <c r="C647" s="376"/>
      <c r="D647" s="376"/>
      <c r="E647" s="376"/>
      <c r="F647" s="376"/>
      <c r="G647" s="376"/>
      <c r="I647" s="80" t="s">
        <v>63</v>
      </c>
      <c r="J647" s="81" t="str">
        <f>'Libri amë'!$M$873</f>
        <v>Shembullore</v>
      </c>
      <c r="K647" s="376"/>
      <c r="L647" s="376"/>
      <c r="M647" s="376"/>
      <c r="N647" s="376"/>
      <c r="O647" s="376"/>
    </row>
    <row r="648" spans="1:15" ht="18" customHeight="1" thickBot="1" x14ac:dyDescent="0.25">
      <c r="A648" s="411"/>
      <c r="B648" s="379"/>
      <c r="C648" s="379"/>
      <c r="D648" s="379"/>
      <c r="E648" s="379"/>
      <c r="F648" s="379"/>
      <c r="G648" s="412"/>
      <c r="I648" s="411"/>
      <c r="J648" s="379"/>
      <c r="K648" s="379"/>
      <c r="L648" s="379"/>
      <c r="M648" s="379"/>
      <c r="N648" s="379"/>
      <c r="O648" s="412"/>
    </row>
    <row r="649" spans="1:15" ht="18" customHeight="1" x14ac:dyDescent="0.25">
      <c r="A649" s="146" t="s">
        <v>137</v>
      </c>
      <c r="B649" s="147"/>
      <c r="C649" s="370" t="s">
        <v>138</v>
      </c>
      <c r="D649" s="371"/>
      <c r="E649" s="371"/>
      <c r="F649" s="371"/>
      <c r="G649" s="408"/>
      <c r="I649" s="146" t="s">
        <v>137</v>
      </c>
      <c r="J649" s="147"/>
      <c r="K649" s="370" t="s">
        <v>138</v>
      </c>
      <c r="L649" s="371"/>
      <c r="M649" s="371"/>
      <c r="N649" s="371"/>
      <c r="O649" s="408"/>
    </row>
    <row r="650" spans="1:15" ht="30" customHeight="1" thickBot="1" x14ac:dyDescent="0.25">
      <c r="A650" s="148"/>
      <c r="B650" s="149"/>
      <c r="C650" s="373"/>
      <c r="D650" s="374"/>
      <c r="E650" s="374"/>
      <c r="F650" s="374"/>
      <c r="G650" s="388"/>
      <c r="I650" s="148"/>
      <c r="J650" s="149"/>
      <c r="K650" s="373"/>
      <c r="L650" s="374"/>
      <c r="M650" s="374"/>
      <c r="N650" s="374"/>
      <c r="O650" s="388"/>
    </row>
    <row r="651" spans="1:15" ht="15" customHeight="1" thickBot="1" x14ac:dyDescent="0.25">
      <c r="A651" s="411"/>
      <c r="B651" s="374"/>
      <c r="C651" s="379"/>
      <c r="D651" s="379"/>
      <c r="E651" s="379"/>
      <c r="F651" s="379"/>
      <c r="G651" s="412"/>
      <c r="I651" s="373"/>
      <c r="J651" s="374"/>
      <c r="K651" s="379"/>
      <c r="L651" s="379"/>
      <c r="M651" s="379"/>
      <c r="N651" s="379"/>
      <c r="O651" s="412"/>
    </row>
    <row r="652" spans="1:15" ht="30" customHeight="1" x14ac:dyDescent="0.2">
      <c r="A652" s="401" t="s">
        <v>129</v>
      </c>
      <c r="B652" s="402"/>
      <c r="C652" s="402"/>
      <c r="D652" s="402"/>
      <c r="E652" s="402"/>
      <c r="F652" s="402"/>
      <c r="G652" s="403"/>
      <c r="I652" s="401" t="s">
        <v>129</v>
      </c>
      <c r="J652" s="402"/>
      <c r="K652" s="402"/>
      <c r="L652" s="402"/>
      <c r="M652" s="402"/>
      <c r="N652" s="402"/>
      <c r="O652" s="403"/>
    </row>
    <row r="653" spans="1:15" ht="30" customHeight="1" thickBot="1" x14ac:dyDescent="0.3">
      <c r="A653" s="220" t="s">
        <v>130</v>
      </c>
      <c r="B653" s="394"/>
      <c r="C653" s="395"/>
      <c r="D653" s="395"/>
      <c r="E653" s="395"/>
      <c r="F653" s="395"/>
      <c r="G653" s="396"/>
      <c r="I653" s="220" t="s">
        <v>130</v>
      </c>
      <c r="J653" s="394"/>
      <c r="K653" s="395"/>
      <c r="L653" s="395"/>
      <c r="M653" s="395"/>
      <c r="N653" s="395"/>
      <c r="O653" s="396"/>
    </row>
    <row r="654" spans="1:15" ht="30" customHeight="1" thickBot="1" x14ac:dyDescent="0.25">
      <c r="A654" s="230" t="s">
        <v>131</v>
      </c>
      <c r="B654" s="397" t="str">
        <f>'Të dhënat për Lib. amë'!$G$26</f>
        <v>Nurije Gollopeni</v>
      </c>
      <c r="C654" s="397"/>
      <c r="D654" s="397"/>
      <c r="E654" s="397"/>
      <c r="F654" s="397"/>
      <c r="G654" s="398"/>
      <c r="I654" s="259" t="s">
        <v>131</v>
      </c>
      <c r="J654" s="405">
        <f>'Të dhënat për Lib. amë'!$G$49</f>
        <v>0</v>
      </c>
      <c r="K654" s="405"/>
      <c r="L654" s="405"/>
      <c r="M654" s="405"/>
      <c r="N654" s="405"/>
      <c r="O654" s="406"/>
    </row>
    <row r="655" spans="1:15" ht="18" customHeight="1" thickBot="1" x14ac:dyDescent="0.3">
      <c r="A655" s="381" t="str">
        <f>' Të dhënat për suksesin'!$D$1</f>
        <v>Suksesi i nx. në kl VI -2  në gjysëmvjetorin e II-rë,vitit shkollor 2014/2015</v>
      </c>
      <c r="B655" s="382"/>
      <c r="C655" s="382"/>
      <c r="D655" s="382"/>
      <c r="E655" s="382"/>
      <c r="F655" s="382"/>
      <c r="G655" s="383"/>
      <c r="I655" s="413" t="str">
        <f>' Të dhënat për suksesin'!$D$1</f>
        <v>Suksesi i nx. në kl VI -2  në gjysëmvjetorin e II-rë,vitit shkollor 2014/2015</v>
      </c>
      <c r="J655" s="414"/>
      <c r="K655" s="414"/>
      <c r="L655" s="414"/>
      <c r="M655" s="414"/>
      <c r="N655" s="414"/>
      <c r="O655" s="415"/>
    </row>
    <row r="656" spans="1:15" ht="18" customHeight="1" thickBot="1" x14ac:dyDescent="0.3">
      <c r="A656" s="384" t="s">
        <v>132</v>
      </c>
      <c r="B656" s="385"/>
      <c r="C656" s="399" t="s">
        <v>133</v>
      </c>
      <c r="D656" s="399"/>
      <c r="E656" s="399"/>
      <c r="F656" s="399"/>
      <c r="G656" s="400"/>
      <c r="I656" s="390" t="s">
        <v>132</v>
      </c>
      <c r="J656" s="391"/>
      <c r="K656" s="392" t="s">
        <v>133</v>
      </c>
      <c r="L656" s="392"/>
      <c r="M656" s="392"/>
      <c r="N656" s="392"/>
      <c r="O656" s="393"/>
    </row>
    <row r="657" spans="1:15" ht="18" customHeight="1" thickBot="1" x14ac:dyDescent="0.3">
      <c r="A657" s="222" t="str">
        <f>' Të dhënat për suksesin'!$D$4</f>
        <v>Gjuhë shqipe</v>
      </c>
      <c r="B657" s="150" t="str">
        <f>'Libri amë'!$C$900</f>
        <v>Mirë(3)</v>
      </c>
      <c r="C657" s="376"/>
      <c r="D657" s="376"/>
      <c r="E657" s="376"/>
      <c r="F657" s="376"/>
      <c r="G657" s="377"/>
      <c r="I657" s="222" t="str">
        <f>' Të dhënat për suksesin'!$D$4</f>
        <v>Gjuhë shqipe</v>
      </c>
      <c r="J657" s="150" t="str">
        <f>'Libri amë'!$M$900</f>
        <v>-</v>
      </c>
      <c r="K657" s="376"/>
      <c r="L657" s="376"/>
      <c r="M657" s="376"/>
      <c r="N657" s="376"/>
      <c r="O657" s="377"/>
    </row>
    <row r="658" spans="1:15" ht="18" customHeight="1" thickBot="1" x14ac:dyDescent="0.3">
      <c r="A658" s="222" t="str">
        <f>' Të dhënat për suksesin'!$E$4</f>
        <v>Gjuhë angleze</v>
      </c>
      <c r="B658" s="150" t="str">
        <f>'Libri amë'!$C$901</f>
        <v>Mjaft.(2)</v>
      </c>
      <c r="C658" s="376"/>
      <c r="D658" s="376"/>
      <c r="E658" s="376"/>
      <c r="F658" s="376"/>
      <c r="G658" s="377"/>
      <c r="I658" s="222" t="str">
        <f>' Të dhënat për suksesin'!$E$4</f>
        <v>Gjuhë angleze</v>
      </c>
      <c r="J658" s="150" t="str">
        <f>'Libri amë'!$M$901</f>
        <v>-</v>
      </c>
      <c r="K658" s="376"/>
      <c r="L658" s="376"/>
      <c r="M658" s="376"/>
      <c r="N658" s="376"/>
      <c r="O658" s="377"/>
    </row>
    <row r="659" spans="1:15" ht="18" customHeight="1" thickBot="1" x14ac:dyDescent="0.3">
      <c r="A659" s="222" t="str">
        <f>' Të dhënat për suksesin'!$F$4</f>
        <v>Matematikë</v>
      </c>
      <c r="B659" s="150" t="str">
        <f>'Libri amë'!$C$902</f>
        <v>Mirë(3)</v>
      </c>
      <c r="C659" s="376"/>
      <c r="D659" s="376"/>
      <c r="E659" s="376"/>
      <c r="F659" s="376"/>
      <c r="G659" s="377"/>
      <c r="I659" s="222" t="str">
        <f>' Të dhënat për suksesin'!$F$4</f>
        <v>Matematikë</v>
      </c>
      <c r="J659" s="150" t="str">
        <f>'Libri amë'!$M$902</f>
        <v>-</v>
      </c>
      <c r="K659" s="376"/>
      <c r="L659" s="376"/>
      <c r="M659" s="376"/>
      <c r="N659" s="376"/>
      <c r="O659" s="377"/>
    </row>
    <row r="660" spans="1:15" ht="18" customHeight="1" thickBot="1" x14ac:dyDescent="0.3">
      <c r="A660" s="222" t="str">
        <f>' Të dhënat për suksesin'!$G$4</f>
        <v>Biologji</v>
      </c>
      <c r="B660" s="150" t="str">
        <f>'Libri amë'!$C$903</f>
        <v>Mjaft.(2)</v>
      </c>
      <c r="C660" s="376"/>
      <c r="D660" s="376"/>
      <c r="E660" s="376"/>
      <c r="F660" s="376"/>
      <c r="G660" s="377"/>
      <c r="I660" s="222" t="str">
        <f>' Të dhënat për suksesin'!$G$4</f>
        <v>Biologji</v>
      </c>
      <c r="J660" s="150" t="str">
        <f>'Libri amë'!$M$903</f>
        <v>-</v>
      </c>
      <c r="K660" s="376"/>
      <c r="L660" s="376"/>
      <c r="M660" s="376"/>
      <c r="N660" s="376"/>
      <c r="O660" s="377"/>
    </row>
    <row r="661" spans="1:15" ht="18" customHeight="1" thickBot="1" x14ac:dyDescent="0.3">
      <c r="A661" s="222" t="str">
        <f>' Të dhënat për suksesin'!$H$4</f>
        <v>Fizikë</v>
      </c>
      <c r="B661" s="150" t="str">
        <f>'Libri amë'!$C$904</f>
        <v>Mjaft.(2)</v>
      </c>
      <c r="C661" s="376"/>
      <c r="D661" s="376"/>
      <c r="E661" s="376"/>
      <c r="F661" s="376"/>
      <c r="G661" s="377"/>
      <c r="I661" s="222" t="str">
        <f>' Të dhënat për suksesin'!$H$4</f>
        <v>Fizikë</v>
      </c>
      <c r="J661" s="150" t="str">
        <f>'Libri amë'!$M$904</f>
        <v>-</v>
      </c>
      <c r="K661" s="376"/>
      <c r="L661" s="376"/>
      <c r="M661" s="376"/>
      <c r="N661" s="376"/>
      <c r="O661" s="377"/>
    </row>
    <row r="662" spans="1:15" ht="18" customHeight="1" thickBot="1" x14ac:dyDescent="0.3">
      <c r="A662" s="222" t="str">
        <f>' Të dhënat për suksesin'!$I$4</f>
        <v>Kimi</v>
      </c>
      <c r="B662" s="150" t="str">
        <f>'Libri amë'!$C$905</f>
        <v>-</v>
      </c>
      <c r="C662" s="376"/>
      <c r="D662" s="376"/>
      <c r="E662" s="376"/>
      <c r="F662" s="376"/>
      <c r="G662" s="377"/>
      <c r="I662" s="222" t="str">
        <f>' Të dhënat për suksesin'!$I$4</f>
        <v>Kimi</v>
      </c>
      <c r="J662" s="150" t="str">
        <f>'Libri amë'!$M$905</f>
        <v>-</v>
      </c>
      <c r="K662" s="376"/>
      <c r="L662" s="376"/>
      <c r="M662" s="376"/>
      <c r="N662" s="376"/>
      <c r="O662" s="377"/>
    </row>
    <row r="663" spans="1:15" ht="18" customHeight="1" thickBot="1" x14ac:dyDescent="0.3">
      <c r="A663" s="222" t="str">
        <f>' Të dhënat për suksesin'!$J$4</f>
        <v>Histori</v>
      </c>
      <c r="B663" s="150" t="str">
        <f>'Libri amë'!$C$906</f>
        <v>Mjaft.(2)</v>
      </c>
      <c r="C663" s="376"/>
      <c r="D663" s="376"/>
      <c r="E663" s="376"/>
      <c r="F663" s="376"/>
      <c r="G663" s="377"/>
      <c r="I663" s="222" t="str">
        <f>' Të dhënat për suksesin'!$J$4</f>
        <v>Histori</v>
      </c>
      <c r="J663" s="150" t="str">
        <f>'Libri amë'!$M$906</f>
        <v>-</v>
      </c>
      <c r="K663" s="376"/>
      <c r="L663" s="376"/>
      <c r="M663" s="376"/>
      <c r="N663" s="376"/>
      <c r="O663" s="377"/>
    </row>
    <row r="664" spans="1:15" ht="18" customHeight="1" thickBot="1" x14ac:dyDescent="0.3">
      <c r="A664" s="222" t="str">
        <f>' Të dhënat për suksesin'!$K$4</f>
        <v>Gjeografi</v>
      </c>
      <c r="B664" s="150" t="str">
        <f>'Libri amë'!$C$907</f>
        <v>Mjaft.(2)</v>
      </c>
      <c r="C664" s="376"/>
      <c r="D664" s="376"/>
      <c r="E664" s="376"/>
      <c r="F664" s="376"/>
      <c r="G664" s="377"/>
      <c r="I664" s="222" t="str">
        <f>' Të dhënat për suksesin'!$K$4</f>
        <v>Gjeografi</v>
      </c>
      <c r="J664" s="150" t="str">
        <f>'Libri amë'!$M$907</f>
        <v>-</v>
      </c>
      <c r="K664" s="376"/>
      <c r="L664" s="376"/>
      <c r="M664" s="376"/>
      <c r="N664" s="376"/>
      <c r="O664" s="377"/>
    </row>
    <row r="665" spans="1:15" ht="18" customHeight="1" thickBot="1" x14ac:dyDescent="0.3">
      <c r="A665" s="222" t="str">
        <f>' Të dhënat për suksesin'!$L$4</f>
        <v>Edukatë qytetare</v>
      </c>
      <c r="B665" s="150" t="str">
        <f>'Libri amë'!$C$908</f>
        <v>Mjaft.(2)</v>
      </c>
      <c r="C665" s="376"/>
      <c r="D665" s="376"/>
      <c r="E665" s="376"/>
      <c r="F665" s="376"/>
      <c r="G665" s="377"/>
      <c r="I665" s="222" t="str">
        <f>' Të dhënat për suksesin'!$L$4</f>
        <v>Edukatë qytetare</v>
      </c>
      <c r="J665" s="150" t="str">
        <f>'Libri amë'!$M$908</f>
        <v>-</v>
      </c>
      <c r="K665" s="376"/>
      <c r="L665" s="376"/>
      <c r="M665" s="376"/>
      <c r="N665" s="376"/>
      <c r="O665" s="377"/>
    </row>
    <row r="666" spans="1:15" ht="18" customHeight="1" thickBot="1" x14ac:dyDescent="0.3">
      <c r="A666" s="222" t="str">
        <f>' Të dhënat për suksesin'!$M$4</f>
        <v>Edukatë muzikore</v>
      </c>
      <c r="B666" s="150" t="str">
        <f>'Libri amë'!$C$909</f>
        <v>Sh.Mirë(4)</v>
      </c>
      <c r="C666" s="376"/>
      <c r="D666" s="376"/>
      <c r="E666" s="376"/>
      <c r="F666" s="376"/>
      <c r="G666" s="377"/>
      <c r="I666" s="222" t="str">
        <f>' Të dhënat për suksesin'!$M$4</f>
        <v>Edukatë muzikore</v>
      </c>
      <c r="J666" s="150" t="str">
        <f>'Libri amë'!$M$909</f>
        <v>-</v>
      </c>
      <c r="K666" s="376"/>
      <c r="L666" s="376"/>
      <c r="M666" s="376"/>
      <c r="N666" s="376"/>
      <c r="O666" s="377"/>
    </row>
    <row r="667" spans="1:15" ht="18" customHeight="1" thickBot="1" x14ac:dyDescent="0.3">
      <c r="A667" s="222" t="str">
        <f>' Të dhënat për suksesin'!$N$4</f>
        <v>Edukatë figurative</v>
      </c>
      <c r="B667" s="150" t="str">
        <f>'Libri amë'!$C$910</f>
        <v>Mirë(3)</v>
      </c>
      <c r="C667" s="376"/>
      <c r="D667" s="376"/>
      <c r="E667" s="376"/>
      <c r="F667" s="376"/>
      <c r="G667" s="377"/>
      <c r="I667" s="222" t="str">
        <f>' Të dhënat për suksesin'!$N$4</f>
        <v>Edukatë figurative</v>
      </c>
      <c r="J667" s="150" t="str">
        <f>'Libri amë'!$M$910</f>
        <v>-</v>
      </c>
      <c r="K667" s="376"/>
      <c r="L667" s="376"/>
      <c r="M667" s="376"/>
      <c r="N667" s="376"/>
      <c r="O667" s="377"/>
    </row>
    <row r="668" spans="1:15" ht="18" customHeight="1" thickBot="1" x14ac:dyDescent="0.3">
      <c r="A668" s="222" t="str">
        <f>' Të dhënat për suksesin'!$O$4</f>
        <v>Teknologji</v>
      </c>
      <c r="B668" s="150" t="str">
        <f>'Libri amë'!$C$911</f>
        <v>Mirë(3)</v>
      </c>
      <c r="C668" s="376"/>
      <c r="D668" s="376"/>
      <c r="E668" s="376"/>
      <c r="F668" s="376"/>
      <c r="G668" s="377"/>
      <c r="I668" s="222" t="str">
        <f>' Të dhënat për suksesin'!$O$4</f>
        <v>Teknologji</v>
      </c>
      <c r="J668" s="150" t="str">
        <f>'Libri amë'!$M$911</f>
        <v>-</v>
      </c>
      <c r="K668" s="376"/>
      <c r="L668" s="376"/>
      <c r="M668" s="376"/>
      <c r="N668" s="376"/>
      <c r="O668" s="377"/>
    </row>
    <row r="669" spans="1:15" ht="18" customHeight="1" thickBot="1" x14ac:dyDescent="0.3">
      <c r="A669" s="222" t="str">
        <f>' Të dhënat për suksesin'!$P$4</f>
        <v>Edukatë fizike</v>
      </c>
      <c r="B669" s="150" t="str">
        <f>'Libri amë'!$C$912</f>
        <v>Sh.Mirë(4)</v>
      </c>
      <c r="C669" s="376"/>
      <c r="D669" s="376"/>
      <c r="E669" s="376"/>
      <c r="F669" s="376"/>
      <c r="G669" s="377"/>
      <c r="I669" s="222" t="str">
        <f>' Të dhënat për suksesin'!$P$4</f>
        <v>Edukatë fizike</v>
      </c>
      <c r="J669" s="150" t="str">
        <f>'Libri amë'!$M$912</f>
        <v>-</v>
      </c>
      <c r="K669" s="376"/>
      <c r="L669" s="376"/>
      <c r="M669" s="376"/>
      <c r="N669" s="376"/>
      <c r="O669" s="377"/>
    </row>
    <row r="670" spans="1:15" ht="18" customHeight="1" thickBot="1" x14ac:dyDescent="0.3">
      <c r="A670" s="222" t="str">
        <f>' Të dhënat për suksesin'!$Q$4</f>
        <v>Mz. Ekologjia dhe mjedisi</v>
      </c>
      <c r="B670" s="150" t="str">
        <f>'Libri amë'!$C$913</f>
        <v>-</v>
      </c>
      <c r="C670" s="376"/>
      <c r="D670" s="376"/>
      <c r="E670" s="376"/>
      <c r="F670" s="376"/>
      <c r="G670" s="377"/>
      <c r="I670" s="222" t="str">
        <f>' Të dhënat për suksesin'!$Q$4</f>
        <v>Mz. Ekologjia dhe mjedisi</v>
      </c>
      <c r="J670" s="150" t="str">
        <f>'Libri amë'!$M$913</f>
        <v>-</v>
      </c>
      <c r="K670" s="376"/>
      <c r="L670" s="376"/>
      <c r="M670" s="376"/>
      <c r="N670" s="376"/>
      <c r="O670" s="377"/>
    </row>
    <row r="671" spans="1:15" ht="18" customHeight="1" thickBot="1" x14ac:dyDescent="0.3">
      <c r="A671" s="222" t="str">
        <f>' Të dhënat për suksesin'!$R$4</f>
        <v>Mz. Anglisht</v>
      </c>
      <c r="B671" s="150" t="str">
        <f>'Libri amë'!$C$914</f>
        <v>-</v>
      </c>
      <c r="C671" s="376"/>
      <c r="D671" s="376"/>
      <c r="E671" s="376"/>
      <c r="F671" s="376"/>
      <c r="G671" s="377"/>
      <c r="I671" s="222" t="str">
        <f>' Të dhënat për suksesin'!$R$4</f>
        <v>Mz. Anglisht</v>
      </c>
      <c r="J671" s="150" t="str">
        <f>'Libri amë'!$M$914</f>
        <v>-</v>
      </c>
      <c r="K671" s="376"/>
      <c r="L671" s="376"/>
      <c r="M671" s="376"/>
      <c r="N671" s="376"/>
      <c r="O671" s="377"/>
    </row>
    <row r="672" spans="1:15" ht="18" customHeight="1" thickBot="1" x14ac:dyDescent="0.3">
      <c r="A672" s="222" t="str">
        <f>' Të dhënat për suksesin'!$S$4</f>
        <v>Nota mesatare</v>
      </c>
      <c r="B672" s="81">
        <f>'Të dhënat për Lib. amë'!$AO$26</f>
        <v>2.67</v>
      </c>
      <c r="C672" s="376"/>
      <c r="D672" s="376"/>
      <c r="E672" s="376"/>
      <c r="F672" s="376"/>
      <c r="G672" s="377"/>
      <c r="I672" s="222" t="s">
        <v>4</v>
      </c>
      <c r="J672" s="81">
        <f>'Të dhënat për Lib. amë'!$AO$49</f>
        <v>0</v>
      </c>
      <c r="K672" s="376"/>
      <c r="L672" s="376"/>
      <c r="M672" s="376"/>
      <c r="N672" s="376"/>
      <c r="O672" s="377"/>
    </row>
    <row r="673" spans="1:15" ht="18" customHeight="1" thickBot="1" x14ac:dyDescent="0.3">
      <c r="A673" s="222" t="s">
        <v>5</v>
      </c>
      <c r="B673" s="92" t="str">
        <f>'Të dhënat për Lib. amë'!$AT$26</f>
        <v>Mirë(3)</v>
      </c>
      <c r="C673" s="376"/>
      <c r="D673" s="376"/>
      <c r="E673" s="376"/>
      <c r="F673" s="376"/>
      <c r="G673" s="377"/>
      <c r="I673" s="222" t="s">
        <v>5</v>
      </c>
      <c r="J673" s="92" t="str">
        <f>'Të dhënat për Lib. amë'!$AT$49</f>
        <v>I pa notuar</v>
      </c>
      <c r="K673" s="376"/>
      <c r="L673" s="376"/>
      <c r="M673" s="376"/>
      <c r="N673" s="376"/>
      <c r="O673" s="377"/>
    </row>
    <row r="674" spans="1:15" ht="18" customHeight="1" thickBot="1" x14ac:dyDescent="0.3">
      <c r="A674" s="222" t="s">
        <v>134</v>
      </c>
      <c r="B674" s="81">
        <f>'Të dhënat për Lib. amë'!$AQ$26</f>
        <v>0</v>
      </c>
      <c r="C674" s="376"/>
      <c r="D674" s="376"/>
      <c r="E674" s="376"/>
      <c r="F674" s="376"/>
      <c r="G674" s="377"/>
      <c r="I674" s="222" t="s">
        <v>134</v>
      </c>
      <c r="J674" s="81">
        <f>'Të dhënat për Lib. amë'!$AQ$49</f>
        <v>0</v>
      </c>
      <c r="K674" s="376"/>
      <c r="L674" s="376"/>
      <c r="M674" s="376"/>
      <c r="N674" s="376"/>
      <c r="O674" s="377"/>
    </row>
    <row r="675" spans="1:15" ht="18" customHeight="1" thickBot="1" x14ac:dyDescent="0.3">
      <c r="A675" s="222" t="s">
        <v>135</v>
      </c>
      <c r="B675" s="81">
        <f>'Të dhënat për Lib. amë'!$AR$26</f>
        <v>0</v>
      </c>
      <c r="C675" s="376"/>
      <c r="D675" s="376"/>
      <c r="E675" s="376"/>
      <c r="F675" s="376"/>
      <c r="G675" s="377"/>
      <c r="I675" s="222" t="s">
        <v>135</v>
      </c>
      <c r="J675" s="81">
        <f>'Të dhënat për Lib. amë'!$AR$49</f>
        <v>0</v>
      </c>
      <c r="K675" s="376"/>
      <c r="L675" s="376"/>
      <c r="M675" s="376"/>
      <c r="N675" s="376"/>
      <c r="O675" s="377"/>
    </row>
    <row r="676" spans="1:15" ht="18" customHeight="1" thickBot="1" x14ac:dyDescent="0.3">
      <c r="A676" s="222" t="s">
        <v>136</v>
      </c>
      <c r="B676" s="81">
        <f>'Të dhënat për Lib. amë'!$AS$26</f>
        <v>0</v>
      </c>
      <c r="C676" s="376"/>
      <c r="D676" s="376"/>
      <c r="E676" s="376"/>
      <c r="F676" s="376"/>
      <c r="G676" s="377"/>
      <c r="I676" s="222" t="s">
        <v>136</v>
      </c>
      <c r="J676" s="81">
        <f>'Të dhënat për Lib. amë'!$AS$49</f>
        <v>0</v>
      </c>
      <c r="K676" s="376"/>
      <c r="L676" s="376"/>
      <c r="M676" s="376"/>
      <c r="N676" s="376"/>
      <c r="O676" s="377"/>
    </row>
    <row r="677" spans="1:15" ht="18" customHeight="1" thickBot="1" x14ac:dyDescent="0.3">
      <c r="A677" s="222" t="s">
        <v>11</v>
      </c>
      <c r="B677" s="81">
        <f>SUM(B675:B676)</f>
        <v>0</v>
      </c>
      <c r="C677" s="376"/>
      <c r="D677" s="376"/>
      <c r="E677" s="376"/>
      <c r="F677" s="376"/>
      <c r="G677" s="377"/>
      <c r="I677" s="222" t="s">
        <v>11</v>
      </c>
      <c r="J677" s="81">
        <f>SUM(J675:J676)</f>
        <v>0</v>
      </c>
      <c r="K677" s="376"/>
      <c r="L677" s="376"/>
      <c r="M677" s="376"/>
      <c r="N677" s="376"/>
      <c r="O677" s="377"/>
    </row>
    <row r="678" spans="1:15" ht="18" customHeight="1" thickBot="1" x14ac:dyDescent="0.3">
      <c r="A678" s="222" t="s">
        <v>63</v>
      </c>
      <c r="B678" s="81" t="str">
        <f>'Libri amë'!$C$915</f>
        <v>Shembullore</v>
      </c>
      <c r="C678" s="376"/>
      <c r="D678" s="376"/>
      <c r="E678" s="376"/>
      <c r="F678" s="376"/>
      <c r="G678" s="377"/>
      <c r="I678" s="222" t="s">
        <v>63</v>
      </c>
      <c r="J678" s="81" t="str">
        <f>'Libri amë'!$M$915</f>
        <v>Shembullore</v>
      </c>
      <c r="K678" s="376"/>
      <c r="L678" s="376"/>
      <c r="M678" s="376"/>
      <c r="N678" s="376"/>
      <c r="O678" s="377"/>
    </row>
    <row r="679" spans="1:15" ht="18" customHeight="1" thickBot="1" x14ac:dyDescent="0.25">
      <c r="A679" s="378"/>
      <c r="B679" s="379"/>
      <c r="C679" s="379"/>
      <c r="D679" s="379"/>
      <c r="E679" s="379"/>
      <c r="F679" s="379"/>
      <c r="G679" s="380"/>
      <c r="I679" s="378"/>
      <c r="J679" s="389"/>
      <c r="K679" s="379"/>
      <c r="L679" s="379"/>
      <c r="M679" s="379"/>
      <c r="N679" s="379"/>
      <c r="O679" s="380"/>
    </row>
    <row r="680" spans="1:15" ht="18" customHeight="1" x14ac:dyDescent="0.25">
      <c r="A680" s="223" t="s">
        <v>137</v>
      </c>
      <c r="B680" s="147"/>
      <c r="C680" s="370" t="s">
        <v>138</v>
      </c>
      <c r="D680" s="371"/>
      <c r="E680" s="371"/>
      <c r="F680" s="371"/>
      <c r="G680" s="372"/>
      <c r="I680" s="260" t="s">
        <v>137</v>
      </c>
      <c r="J680" s="274"/>
      <c r="K680" s="407" t="s">
        <v>138</v>
      </c>
      <c r="L680" s="371"/>
      <c r="M680" s="371"/>
      <c r="N680" s="371"/>
      <c r="O680" s="372"/>
    </row>
    <row r="681" spans="1:15" ht="30" customHeight="1" x14ac:dyDescent="0.2">
      <c r="A681" s="231"/>
      <c r="B681" s="149"/>
      <c r="C681" s="404"/>
      <c r="D681" s="367"/>
      <c r="E681" s="367"/>
      <c r="F681" s="367"/>
      <c r="G681" s="387"/>
      <c r="I681" s="261"/>
      <c r="J681" s="219"/>
      <c r="K681" s="386"/>
      <c r="L681" s="367"/>
      <c r="M681" s="367"/>
      <c r="N681" s="367"/>
      <c r="O681" s="387"/>
    </row>
    <row r="682" spans="1:15" ht="15" customHeight="1" x14ac:dyDescent="0.2">
      <c r="A682" s="225"/>
      <c r="B682" s="226"/>
      <c r="C682" s="227"/>
      <c r="D682" s="227"/>
      <c r="E682" s="227"/>
      <c r="F682" s="227"/>
      <c r="G682" s="228"/>
      <c r="I682" s="142"/>
      <c r="J682" s="262"/>
      <c r="K682" s="262"/>
      <c r="L682" s="262"/>
      <c r="M682" s="262"/>
      <c r="N682" s="262"/>
      <c r="O682" s="263"/>
    </row>
    <row r="683" spans="1:15" ht="30" customHeight="1" x14ac:dyDescent="0.2">
      <c r="A683" s="401" t="s">
        <v>129</v>
      </c>
      <c r="B683" s="402"/>
      <c r="C683" s="402"/>
      <c r="D683" s="402"/>
      <c r="E683" s="402"/>
      <c r="F683" s="402"/>
      <c r="G683" s="403"/>
    </row>
    <row r="684" spans="1:15" ht="30" customHeight="1" thickBot="1" x14ac:dyDescent="0.3">
      <c r="A684" s="220" t="s">
        <v>130</v>
      </c>
      <c r="B684" s="394"/>
      <c r="C684" s="395"/>
      <c r="D684" s="395"/>
      <c r="E684" s="395"/>
      <c r="F684" s="395"/>
      <c r="G684" s="396"/>
    </row>
    <row r="685" spans="1:15" ht="30" customHeight="1" thickBot="1" x14ac:dyDescent="0.25">
      <c r="A685" s="230" t="s">
        <v>131</v>
      </c>
      <c r="B685" s="397" t="str">
        <f>'Të dhënat për Lib. amë'!$G$27</f>
        <v>Gongje Luzhnica</v>
      </c>
      <c r="C685" s="397"/>
      <c r="D685" s="397"/>
      <c r="E685" s="397"/>
      <c r="F685" s="397"/>
      <c r="G685" s="398"/>
    </row>
    <row r="686" spans="1:15" ht="18" customHeight="1" thickBot="1" x14ac:dyDescent="0.3">
      <c r="A686" s="381" t="str">
        <f>' Të dhënat për suksesin'!$D$1</f>
        <v>Suksesi i nx. në kl VI -2  në gjysëmvjetorin e II-rë,vitit shkollor 2014/2015</v>
      </c>
      <c r="B686" s="382"/>
      <c r="C686" s="382"/>
      <c r="D686" s="382"/>
      <c r="E686" s="382"/>
      <c r="F686" s="382"/>
      <c r="G686" s="383"/>
    </row>
    <row r="687" spans="1:15" ht="18" customHeight="1" thickBot="1" x14ac:dyDescent="0.3">
      <c r="A687" s="384" t="s">
        <v>132</v>
      </c>
      <c r="B687" s="385"/>
      <c r="C687" s="399" t="s">
        <v>133</v>
      </c>
      <c r="D687" s="399"/>
      <c r="E687" s="399"/>
      <c r="F687" s="399"/>
      <c r="G687" s="400"/>
    </row>
    <row r="688" spans="1:15" ht="18" customHeight="1" thickBot="1" x14ac:dyDescent="0.3">
      <c r="A688" s="222" t="str">
        <f>' Të dhënat për suksesin'!$D$4</f>
        <v>Gjuhë shqipe</v>
      </c>
      <c r="B688" s="150" t="str">
        <f>'Libri amë'!$C$942</f>
        <v>Shkëlq.(5)</v>
      </c>
      <c r="C688" s="376"/>
      <c r="D688" s="376"/>
      <c r="E688" s="376"/>
      <c r="F688" s="376"/>
      <c r="G688" s="377"/>
    </row>
    <row r="689" spans="1:7" ht="18" customHeight="1" thickBot="1" x14ac:dyDescent="0.3">
      <c r="A689" s="222" t="str">
        <f>' Të dhënat për suksesin'!$E$4</f>
        <v>Gjuhë angleze</v>
      </c>
      <c r="B689" s="150" t="str">
        <f>'Libri amë'!$C$943</f>
        <v>Shkëlq.(5)</v>
      </c>
      <c r="C689" s="376"/>
      <c r="D689" s="376"/>
      <c r="E689" s="376"/>
      <c r="F689" s="376"/>
      <c r="G689" s="377"/>
    </row>
    <row r="690" spans="1:7" ht="18" customHeight="1" thickBot="1" x14ac:dyDescent="0.3">
      <c r="A690" s="222" t="str">
        <f>' Të dhënat për suksesin'!$F$4</f>
        <v>Matematikë</v>
      </c>
      <c r="B690" s="150" t="str">
        <f>'Libri amë'!$C$944</f>
        <v>Shkëlq.(5)</v>
      </c>
      <c r="C690" s="376"/>
      <c r="D690" s="376"/>
      <c r="E690" s="376"/>
      <c r="F690" s="376"/>
      <c r="G690" s="377"/>
    </row>
    <row r="691" spans="1:7" ht="18" customHeight="1" thickBot="1" x14ac:dyDescent="0.3">
      <c r="A691" s="222" t="str">
        <f>' Të dhënat për suksesin'!$G$4</f>
        <v>Biologji</v>
      </c>
      <c r="B691" s="150" t="str">
        <f>'Libri amë'!$C$945</f>
        <v>Shkëlq.(5)</v>
      </c>
      <c r="C691" s="376"/>
      <c r="D691" s="376"/>
      <c r="E691" s="376"/>
      <c r="F691" s="376"/>
      <c r="G691" s="377"/>
    </row>
    <row r="692" spans="1:7" ht="18" customHeight="1" thickBot="1" x14ac:dyDescent="0.3">
      <c r="A692" s="222" t="str">
        <f>' Të dhënat për suksesin'!$H$4</f>
        <v>Fizikë</v>
      </c>
      <c r="B692" s="150" t="str">
        <f>'Libri amë'!$C$946</f>
        <v>Shkëlq.(5)</v>
      </c>
      <c r="C692" s="376"/>
      <c r="D692" s="376"/>
      <c r="E692" s="376"/>
      <c r="F692" s="376"/>
      <c r="G692" s="377"/>
    </row>
    <row r="693" spans="1:7" ht="18" customHeight="1" thickBot="1" x14ac:dyDescent="0.3">
      <c r="A693" s="222" t="str">
        <f>' Të dhënat për suksesin'!$I$4</f>
        <v>Kimi</v>
      </c>
      <c r="B693" s="150" t="str">
        <f>'Libri amë'!$C$947</f>
        <v>-</v>
      </c>
      <c r="C693" s="376"/>
      <c r="D693" s="376"/>
      <c r="E693" s="376"/>
      <c r="F693" s="376"/>
      <c r="G693" s="377"/>
    </row>
    <row r="694" spans="1:7" ht="18" customHeight="1" thickBot="1" x14ac:dyDescent="0.3">
      <c r="A694" s="222" t="str">
        <f>' Të dhënat për suksesin'!$J$4</f>
        <v>Histori</v>
      </c>
      <c r="B694" s="150" t="str">
        <f>'Libri amë'!$C$948</f>
        <v>Shkëlq.(5)</v>
      </c>
      <c r="C694" s="376"/>
      <c r="D694" s="376"/>
      <c r="E694" s="376"/>
      <c r="F694" s="376"/>
      <c r="G694" s="377"/>
    </row>
    <row r="695" spans="1:7" ht="18" customHeight="1" thickBot="1" x14ac:dyDescent="0.3">
      <c r="A695" s="222" t="str">
        <f>' Të dhënat për suksesin'!$K$4</f>
        <v>Gjeografi</v>
      </c>
      <c r="B695" s="150" t="str">
        <f>'Libri amë'!$C$949</f>
        <v>Shkëlq.(5)</v>
      </c>
      <c r="C695" s="376"/>
      <c r="D695" s="376"/>
      <c r="E695" s="376"/>
      <c r="F695" s="376"/>
      <c r="G695" s="377"/>
    </row>
    <row r="696" spans="1:7" ht="18" customHeight="1" thickBot="1" x14ac:dyDescent="0.3">
      <c r="A696" s="222" t="str">
        <f>' Të dhënat për suksesin'!$L$4</f>
        <v>Edukatë qytetare</v>
      </c>
      <c r="B696" s="150" t="str">
        <f>'Libri amë'!$C$950</f>
        <v>Shkëlq.(5)</v>
      </c>
      <c r="C696" s="376"/>
      <c r="D696" s="376"/>
      <c r="E696" s="376"/>
      <c r="F696" s="376"/>
      <c r="G696" s="377"/>
    </row>
    <row r="697" spans="1:7" ht="18" customHeight="1" thickBot="1" x14ac:dyDescent="0.3">
      <c r="A697" s="222" t="str">
        <f>' Të dhënat për suksesin'!$M$4</f>
        <v>Edukatë muzikore</v>
      </c>
      <c r="B697" s="150" t="str">
        <f>'Libri amë'!$C$951</f>
        <v>Shkëlq.(5)</v>
      </c>
      <c r="C697" s="376"/>
      <c r="D697" s="376"/>
      <c r="E697" s="376"/>
      <c r="F697" s="376"/>
      <c r="G697" s="377"/>
    </row>
    <row r="698" spans="1:7" ht="18" customHeight="1" thickBot="1" x14ac:dyDescent="0.3">
      <c r="A698" s="222" t="str">
        <f>' Të dhënat për suksesin'!$N$4</f>
        <v>Edukatë figurative</v>
      </c>
      <c r="B698" s="150" t="str">
        <f>'Libri amë'!$C$952</f>
        <v>Shkëlq.(5)</v>
      </c>
      <c r="C698" s="376"/>
      <c r="D698" s="376"/>
      <c r="E698" s="376"/>
      <c r="F698" s="376"/>
      <c r="G698" s="377"/>
    </row>
    <row r="699" spans="1:7" ht="18" customHeight="1" thickBot="1" x14ac:dyDescent="0.3">
      <c r="A699" s="222" t="str">
        <f>' Të dhënat për suksesin'!$O$4</f>
        <v>Teknologji</v>
      </c>
      <c r="B699" s="150" t="str">
        <f>'Libri amë'!$C$953</f>
        <v>Shkëlq.(5)</v>
      </c>
      <c r="C699" s="376"/>
      <c r="D699" s="376"/>
      <c r="E699" s="376"/>
      <c r="F699" s="376"/>
      <c r="G699" s="377"/>
    </row>
    <row r="700" spans="1:7" ht="18" customHeight="1" thickBot="1" x14ac:dyDescent="0.3">
      <c r="A700" s="222" t="str">
        <f>' Të dhënat për suksesin'!$P$4</f>
        <v>Edukatë fizike</v>
      </c>
      <c r="B700" s="150" t="str">
        <f>'Libri amë'!$C$954</f>
        <v>Shkëlq.(5)</v>
      </c>
      <c r="C700" s="376"/>
      <c r="D700" s="376"/>
      <c r="E700" s="376"/>
      <c r="F700" s="376"/>
      <c r="G700" s="377"/>
    </row>
    <row r="701" spans="1:7" ht="18" customHeight="1" thickBot="1" x14ac:dyDescent="0.3">
      <c r="A701" s="222" t="str">
        <f>' Të dhënat për suksesin'!$Q$4</f>
        <v>Mz. Ekologjia dhe mjedisi</v>
      </c>
      <c r="B701" s="150" t="str">
        <f>'Libri amë'!$C$955</f>
        <v>-</v>
      </c>
      <c r="C701" s="376"/>
      <c r="D701" s="376"/>
      <c r="E701" s="376"/>
      <c r="F701" s="376"/>
      <c r="G701" s="377"/>
    </row>
    <row r="702" spans="1:7" ht="18" customHeight="1" thickBot="1" x14ac:dyDescent="0.3">
      <c r="A702" s="222" t="str">
        <f>' Të dhënat për suksesin'!$R$4</f>
        <v>Mz. Anglisht</v>
      </c>
      <c r="B702" s="150" t="str">
        <f>'Libri amë'!$C$956</f>
        <v>-</v>
      </c>
      <c r="C702" s="376"/>
      <c r="D702" s="376"/>
      <c r="E702" s="376"/>
      <c r="F702" s="376"/>
      <c r="G702" s="377"/>
    </row>
    <row r="703" spans="1:7" ht="18" customHeight="1" thickBot="1" x14ac:dyDescent="0.3">
      <c r="A703" s="222" t="str">
        <f>' Të dhënat për suksesin'!$S$4</f>
        <v>Nota mesatare</v>
      </c>
      <c r="B703" s="81">
        <f>'Të dhënat për Lib. amë'!$AO$27</f>
        <v>5</v>
      </c>
      <c r="C703" s="376"/>
      <c r="D703" s="376"/>
      <c r="E703" s="376"/>
      <c r="F703" s="376"/>
      <c r="G703" s="377"/>
    </row>
    <row r="704" spans="1:7" ht="18" customHeight="1" thickBot="1" x14ac:dyDescent="0.3">
      <c r="A704" s="222" t="s">
        <v>5</v>
      </c>
      <c r="B704" s="92" t="str">
        <f>'Të dhënat për Lib. amë'!$AT$27</f>
        <v>Shkëlqyeshëm(5)</v>
      </c>
      <c r="C704" s="376"/>
      <c r="D704" s="376"/>
      <c r="E704" s="376"/>
      <c r="F704" s="376"/>
      <c r="G704" s="377"/>
    </row>
    <row r="705" spans="1:7" ht="18" customHeight="1" thickBot="1" x14ac:dyDescent="0.3">
      <c r="A705" s="222" t="s">
        <v>134</v>
      </c>
      <c r="B705" s="81">
        <f>'Të dhënat për Lib. amë'!$AQ$27</f>
        <v>0</v>
      </c>
      <c r="C705" s="376"/>
      <c r="D705" s="376"/>
      <c r="E705" s="376"/>
      <c r="F705" s="376"/>
      <c r="G705" s="377"/>
    </row>
    <row r="706" spans="1:7" ht="18" customHeight="1" thickBot="1" x14ac:dyDescent="0.3">
      <c r="A706" s="222" t="s">
        <v>135</v>
      </c>
      <c r="B706" s="81">
        <f>'Të dhënat për Lib. amë'!$AR$27</f>
        <v>0</v>
      </c>
      <c r="C706" s="376"/>
      <c r="D706" s="376"/>
      <c r="E706" s="376"/>
      <c r="F706" s="376"/>
      <c r="G706" s="377"/>
    </row>
    <row r="707" spans="1:7" ht="18" customHeight="1" thickBot="1" x14ac:dyDescent="0.3">
      <c r="A707" s="222" t="s">
        <v>136</v>
      </c>
      <c r="B707" s="81">
        <f>'Të dhënat për Lib. amë'!$AS$27</f>
        <v>0</v>
      </c>
      <c r="C707" s="376"/>
      <c r="D707" s="376"/>
      <c r="E707" s="376"/>
      <c r="F707" s="376"/>
      <c r="G707" s="377"/>
    </row>
    <row r="708" spans="1:7" ht="18" customHeight="1" thickBot="1" x14ac:dyDescent="0.3">
      <c r="A708" s="222" t="s">
        <v>11</v>
      </c>
      <c r="B708" s="81">
        <f>SUM(B706:B707)</f>
        <v>0</v>
      </c>
      <c r="C708" s="376"/>
      <c r="D708" s="376"/>
      <c r="E708" s="376"/>
      <c r="F708" s="376"/>
      <c r="G708" s="377"/>
    </row>
    <row r="709" spans="1:7" ht="18" customHeight="1" thickBot="1" x14ac:dyDescent="0.3">
      <c r="A709" s="222" t="s">
        <v>63</v>
      </c>
      <c r="B709" s="81" t="str">
        <f>'Libri amë'!$C$957</f>
        <v>Shembullore</v>
      </c>
      <c r="C709" s="376"/>
      <c r="D709" s="376"/>
      <c r="E709" s="376"/>
      <c r="F709" s="376"/>
      <c r="G709" s="377"/>
    </row>
    <row r="710" spans="1:7" ht="18" customHeight="1" thickBot="1" x14ac:dyDescent="0.25">
      <c r="A710" s="378"/>
      <c r="B710" s="379"/>
      <c r="C710" s="379"/>
      <c r="D710" s="379"/>
      <c r="E710" s="379"/>
      <c r="F710" s="379"/>
      <c r="G710" s="380"/>
    </row>
    <row r="711" spans="1:7" ht="18" customHeight="1" x14ac:dyDescent="0.25">
      <c r="A711" s="223" t="s">
        <v>137</v>
      </c>
      <c r="B711" s="147"/>
      <c r="C711" s="370" t="s">
        <v>138</v>
      </c>
      <c r="D711" s="371"/>
      <c r="E711" s="371"/>
      <c r="F711" s="371"/>
      <c r="G711" s="372"/>
    </row>
    <row r="712" spans="1:7" ht="30" customHeight="1" thickBot="1" x14ac:dyDescent="0.25">
      <c r="A712" s="224"/>
      <c r="B712" s="149"/>
      <c r="C712" s="373"/>
      <c r="D712" s="374"/>
      <c r="E712" s="374"/>
      <c r="F712" s="374"/>
      <c r="G712" s="375"/>
    </row>
    <row r="713" spans="1:7" ht="15" customHeight="1" x14ac:dyDescent="0.2">
      <c r="A713" s="366"/>
      <c r="B713" s="367"/>
      <c r="C713" s="368"/>
      <c r="D713" s="368"/>
      <c r="E713" s="368"/>
      <c r="F713" s="368"/>
      <c r="G713" s="369"/>
    </row>
    <row r="714" spans="1:7" ht="35.1" customHeight="1" x14ac:dyDescent="0.2"/>
  </sheetData>
  <sheetProtection password="CBD3" sheet="1" objects="1" scenarios="1"/>
  <customSheetViews>
    <customSheetView guid="{FE062A7B-129A-47AA-BAF4-C05BB1B63AE1}" scale="70" showGridLines="0" hiddenColumns="1" showRuler="0" topLeftCell="A82">
      <selection activeCell="B14" sqref="B14"/>
      <pageMargins left="0.75" right="0.7" top="1.25" bottom="1.25" header="0.5" footer="0.5"/>
      <printOptions horizontalCentered="1" verticalCentered="1"/>
      <pageSetup orientation="portrait" r:id="rId1"/>
      <headerFooter alignWithMargins="0">
        <oddHeader>&amp;L&amp;"Arial,Bold Italic"&amp;14Nr. Dit.&amp;P&amp;C&amp;A&amp;R&amp;F</oddHeader>
        <oddFooter>&amp;L Data :&amp;D</oddFooter>
      </headerFooter>
    </customSheetView>
    <customSheetView guid="{60D67EA6-9419-4398-B5B7-3ACAA4A41434}" showGridLines="0" hiddenColumns="1" showRuler="0">
      <selection activeCell="B2" sqref="B2:G2"/>
      <pageMargins left="0.75" right="0.7" top="1.25" bottom="1.25" header="0.5" footer="0.5"/>
      <printOptions horizontalCentered="1" verticalCentered="1"/>
      <pageSetup orientation="portrait" r:id="rId2"/>
      <headerFooter alignWithMargins="0">
        <oddHeader>&amp;L&amp;"Arial,Bold Italic"&amp;14Nr. Dit.&amp;P&amp;C&amp;A&amp;R&amp;F</oddHeader>
        <oddFooter>&amp;L Data :&amp;D</oddFooter>
      </headerFooter>
    </customSheetView>
  </customSheetViews>
  <mergeCells count="491">
    <mergeCell ref="A408:B408"/>
    <mergeCell ref="C408:G408"/>
    <mergeCell ref="I408:J408"/>
    <mergeCell ref="K408:O408"/>
    <mergeCell ref="A434:G434"/>
    <mergeCell ref="I434:O434"/>
    <mergeCell ref="C432:G432"/>
    <mergeCell ref="K432:O432"/>
    <mergeCell ref="C409:G430"/>
    <mergeCell ref="K409:O430"/>
    <mergeCell ref="A431:G431"/>
    <mergeCell ref="I431:O431"/>
    <mergeCell ref="C433:G433"/>
    <mergeCell ref="K433:O433"/>
    <mergeCell ref="A369:G369"/>
    <mergeCell ref="I369:O369"/>
    <mergeCell ref="A404:G404"/>
    <mergeCell ref="I404:O404"/>
    <mergeCell ref="A376:G376"/>
    <mergeCell ref="I376:O376"/>
    <mergeCell ref="C401:G401"/>
    <mergeCell ref="K401:O401"/>
    <mergeCell ref="C370:G370"/>
    <mergeCell ref="K370:O370"/>
    <mergeCell ref="A372:G372"/>
    <mergeCell ref="I372:O372"/>
    <mergeCell ref="A373:G373"/>
    <mergeCell ref="I373:O373"/>
    <mergeCell ref="B374:G374"/>
    <mergeCell ref="J374:O374"/>
    <mergeCell ref="C371:G371"/>
    <mergeCell ref="K371:O371"/>
    <mergeCell ref="A407:G407"/>
    <mergeCell ref="I407:O407"/>
    <mergeCell ref="C402:G402"/>
    <mergeCell ref="K402:O402"/>
    <mergeCell ref="B406:G406"/>
    <mergeCell ref="J406:O406"/>
    <mergeCell ref="B405:G405"/>
    <mergeCell ref="J405:O405"/>
    <mergeCell ref="B375:G375"/>
    <mergeCell ref="J375:O375"/>
    <mergeCell ref="A377:B377"/>
    <mergeCell ref="C377:G377"/>
    <mergeCell ref="I377:J377"/>
    <mergeCell ref="K377:O377"/>
    <mergeCell ref="C378:G399"/>
    <mergeCell ref="K378:O399"/>
    <mergeCell ref="A403:G403"/>
    <mergeCell ref="I403:O403"/>
    <mergeCell ref="A400:G400"/>
    <mergeCell ref="I400:O400"/>
    <mergeCell ref="A345:G345"/>
    <mergeCell ref="I345:O345"/>
    <mergeCell ref="A346:B346"/>
    <mergeCell ref="C346:G346"/>
    <mergeCell ref="I346:J346"/>
    <mergeCell ref="K346:O346"/>
    <mergeCell ref="C347:G368"/>
    <mergeCell ref="K347:O368"/>
    <mergeCell ref="B343:G343"/>
    <mergeCell ref="J343:O343"/>
    <mergeCell ref="B344:G344"/>
    <mergeCell ref="J344:O344"/>
    <mergeCell ref="C340:G340"/>
    <mergeCell ref="K340:O340"/>
    <mergeCell ref="A342:G342"/>
    <mergeCell ref="I342:O342"/>
    <mergeCell ref="A341:G341"/>
    <mergeCell ref="I341:O341"/>
    <mergeCell ref="I315:J315"/>
    <mergeCell ref="K315:O315"/>
    <mergeCell ref="A338:G338"/>
    <mergeCell ref="I338:O338"/>
    <mergeCell ref="B313:G313"/>
    <mergeCell ref="J313:O313"/>
    <mergeCell ref="C316:G337"/>
    <mergeCell ref="K316:O337"/>
    <mergeCell ref="A307:G307"/>
    <mergeCell ref="I307:O307"/>
    <mergeCell ref="B312:G312"/>
    <mergeCell ref="J312:O312"/>
    <mergeCell ref="C339:G339"/>
    <mergeCell ref="K339:O339"/>
    <mergeCell ref="A314:G314"/>
    <mergeCell ref="I314:O314"/>
    <mergeCell ref="A315:B315"/>
    <mergeCell ref="C315:G315"/>
    <mergeCell ref="A283:G283"/>
    <mergeCell ref="I283:O283"/>
    <mergeCell ref="A311:G311"/>
    <mergeCell ref="I311:O311"/>
    <mergeCell ref="A284:B284"/>
    <mergeCell ref="C284:G284"/>
    <mergeCell ref="I284:J284"/>
    <mergeCell ref="K284:O284"/>
    <mergeCell ref="C285:G306"/>
    <mergeCell ref="K285:O306"/>
    <mergeCell ref="A310:G310"/>
    <mergeCell ref="I310:O310"/>
    <mergeCell ref="C308:G308"/>
    <mergeCell ref="K308:O308"/>
    <mergeCell ref="C309:G309"/>
    <mergeCell ref="K309:O309"/>
    <mergeCell ref="C278:G278"/>
    <mergeCell ref="K278:O278"/>
    <mergeCell ref="B281:G281"/>
    <mergeCell ref="J281:O281"/>
    <mergeCell ref="I222:J222"/>
    <mergeCell ref="K222:O222"/>
    <mergeCell ref="A245:G245"/>
    <mergeCell ref="I245:O245"/>
    <mergeCell ref="A280:G280"/>
    <mergeCell ref="I280:O280"/>
    <mergeCell ref="A276:G276"/>
    <mergeCell ref="I276:O276"/>
    <mergeCell ref="A279:G279"/>
    <mergeCell ref="I279:O279"/>
    <mergeCell ref="A248:G248"/>
    <mergeCell ref="I248:O248"/>
    <mergeCell ref="A249:G249"/>
    <mergeCell ref="I249:O249"/>
    <mergeCell ref="C247:G247"/>
    <mergeCell ref="K247:O247"/>
    <mergeCell ref="C254:G275"/>
    <mergeCell ref="K254:O275"/>
    <mergeCell ref="B157:G157"/>
    <mergeCell ref="J157:O157"/>
    <mergeCell ref="C161:G182"/>
    <mergeCell ref="K161:O182"/>
    <mergeCell ref="A183:G183"/>
    <mergeCell ref="I183:O183"/>
    <mergeCell ref="C184:G184"/>
    <mergeCell ref="K184:O184"/>
    <mergeCell ref="A159:G159"/>
    <mergeCell ref="I159:O159"/>
    <mergeCell ref="A160:B160"/>
    <mergeCell ref="C160:G160"/>
    <mergeCell ref="C91:G91"/>
    <mergeCell ref="K91:O91"/>
    <mergeCell ref="A155:G155"/>
    <mergeCell ref="I155:O155"/>
    <mergeCell ref="C153:G153"/>
    <mergeCell ref="K153:O153"/>
    <mergeCell ref="I98:J98"/>
    <mergeCell ref="K98:O98"/>
    <mergeCell ref="C123:G123"/>
    <mergeCell ref="K123:O123"/>
    <mergeCell ref="C130:G151"/>
    <mergeCell ref="K130:O151"/>
    <mergeCell ref="B127:G127"/>
    <mergeCell ref="J127:O127"/>
    <mergeCell ref="A129:B129"/>
    <mergeCell ref="C129:G129"/>
    <mergeCell ref="A152:G152"/>
    <mergeCell ref="I152:O152"/>
    <mergeCell ref="A128:G128"/>
    <mergeCell ref="I128:O128"/>
    <mergeCell ref="C154:G154"/>
    <mergeCell ref="K154:O154"/>
    <mergeCell ref="A67:B67"/>
    <mergeCell ref="C67:G67"/>
    <mergeCell ref="I67:J67"/>
    <mergeCell ref="K67:O67"/>
    <mergeCell ref="C68:G89"/>
    <mergeCell ref="K68:O89"/>
    <mergeCell ref="A90:G90"/>
    <mergeCell ref="I90:O90"/>
    <mergeCell ref="B34:G34"/>
    <mergeCell ref="J34:O34"/>
    <mergeCell ref="C37:G58"/>
    <mergeCell ref="K37:O58"/>
    <mergeCell ref="C60:G60"/>
    <mergeCell ref="K60:O60"/>
    <mergeCell ref="A35:G35"/>
    <mergeCell ref="I35:O35"/>
    <mergeCell ref="A59:G59"/>
    <mergeCell ref="I59:O59"/>
    <mergeCell ref="A63:G63"/>
    <mergeCell ref="I63:O63"/>
    <mergeCell ref="C61:G61"/>
    <mergeCell ref="K61:O61"/>
    <mergeCell ref="B64:G64"/>
    <mergeCell ref="J64:O64"/>
    <mergeCell ref="A28:G28"/>
    <mergeCell ref="I28:O28"/>
    <mergeCell ref="A31:G31"/>
    <mergeCell ref="I31:O31"/>
    <mergeCell ref="C29:G29"/>
    <mergeCell ref="K29:O29"/>
    <mergeCell ref="A66:G66"/>
    <mergeCell ref="I66:O66"/>
    <mergeCell ref="A4:G4"/>
    <mergeCell ref="I4:O4"/>
    <mergeCell ref="C6:G27"/>
    <mergeCell ref="K6:O27"/>
    <mergeCell ref="I36:J36"/>
    <mergeCell ref="K36:O36"/>
    <mergeCell ref="A32:G32"/>
    <mergeCell ref="I32:O32"/>
    <mergeCell ref="A36:B36"/>
    <mergeCell ref="C36:G36"/>
    <mergeCell ref="B33:G33"/>
    <mergeCell ref="J33:O33"/>
    <mergeCell ref="C30:G30"/>
    <mergeCell ref="K30:O30"/>
    <mergeCell ref="B65:G65"/>
    <mergeCell ref="J65:O65"/>
    <mergeCell ref="B3:G3"/>
    <mergeCell ref="J3:O3"/>
    <mergeCell ref="A1:G1"/>
    <mergeCell ref="I1:O1"/>
    <mergeCell ref="B2:G2"/>
    <mergeCell ref="J2:O2"/>
    <mergeCell ref="A5:B5"/>
    <mergeCell ref="C5:G5"/>
    <mergeCell ref="I5:J5"/>
    <mergeCell ref="K5:O5"/>
    <mergeCell ref="A186:G186"/>
    <mergeCell ref="I186:O186"/>
    <mergeCell ref="I160:J160"/>
    <mergeCell ref="K160:O160"/>
    <mergeCell ref="B158:G158"/>
    <mergeCell ref="J158:O158"/>
    <mergeCell ref="A98:B98"/>
    <mergeCell ref="C98:G98"/>
    <mergeCell ref="B126:G126"/>
    <mergeCell ref="J126:O126"/>
    <mergeCell ref="A124:G124"/>
    <mergeCell ref="I124:O124"/>
    <mergeCell ref="A125:G125"/>
    <mergeCell ref="I125:O125"/>
    <mergeCell ref="C122:G122"/>
    <mergeCell ref="K122:O122"/>
    <mergeCell ref="C99:G120"/>
    <mergeCell ref="K99:O120"/>
    <mergeCell ref="A121:G121"/>
    <mergeCell ref="I121:O121"/>
    <mergeCell ref="I129:J129"/>
    <mergeCell ref="K129:O129"/>
    <mergeCell ref="C185:G185"/>
    <mergeCell ref="K185:O185"/>
    <mergeCell ref="A156:G156"/>
    <mergeCell ref="I156:O156"/>
    <mergeCell ref="C92:G92"/>
    <mergeCell ref="K92:O92"/>
    <mergeCell ref="B96:G96"/>
    <mergeCell ref="J96:O96"/>
    <mergeCell ref="A93:G93"/>
    <mergeCell ref="I93:O93"/>
    <mergeCell ref="A94:G94"/>
    <mergeCell ref="I94:O94"/>
    <mergeCell ref="A97:G97"/>
    <mergeCell ref="I97:O97"/>
    <mergeCell ref="B95:G95"/>
    <mergeCell ref="J95:O95"/>
    <mergeCell ref="A187:G187"/>
    <mergeCell ref="I187:O187"/>
    <mergeCell ref="B188:G188"/>
    <mergeCell ref="J188:O188"/>
    <mergeCell ref="B189:G189"/>
    <mergeCell ref="J189:O189"/>
    <mergeCell ref="A217:G217"/>
    <mergeCell ref="I217:O217"/>
    <mergeCell ref="A190:G190"/>
    <mergeCell ref="I190:O190"/>
    <mergeCell ref="A191:B191"/>
    <mergeCell ref="C191:G191"/>
    <mergeCell ref="I191:J191"/>
    <mergeCell ref="K191:O191"/>
    <mergeCell ref="A218:G218"/>
    <mergeCell ref="I218:O218"/>
    <mergeCell ref="C192:G213"/>
    <mergeCell ref="K192:O213"/>
    <mergeCell ref="A214:G214"/>
    <mergeCell ref="I214:O214"/>
    <mergeCell ref="C216:G216"/>
    <mergeCell ref="K216:O216"/>
    <mergeCell ref="B251:G251"/>
    <mergeCell ref="J251:O251"/>
    <mergeCell ref="C215:G215"/>
    <mergeCell ref="K215:O215"/>
    <mergeCell ref="C246:G246"/>
    <mergeCell ref="K246:O246"/>
    <mergeCell ref="B250:G250"/>
    <mergeCell ref="J250:O250"/>
    <mergeCell ref="A435:G435"/>
    <mergeCell ref="I435:O435"/>
    <mergeCell ref="B436:G436"/>
    <mergeCell ref="J436:O436"/>
    <mergeCell ref="B282:G282"/>
    <mergeCell ref="J282:O282"/>
    <mergeCell ref="B219:G219"/>
    <mergeCell ref="J219:O219"/>
    <mergeCell ref="C223:G244"/>
    <mergeCell ref="K223:O244"/>
    <mergeCell ref="B220:G220"/>
    <mergeCell ref="J220:O220"/>
    <mergeCell ref="A221:G221"/>
    <mergeCell ref="I221:O221"/>
    <mergeCell ref="A222:B222"/>
    <mergeCell ref="C222:G222"/>
    <mergeCell ref="A252:G252"/>
    <mergeCell ref="I252:O252"/>
    <mergeCell ref="A253:B253"/>
    <mergeCell ref="C253:G253"/>
    <mergeCell ref="I253:J253"/>
    <mergeCell ref="K253:O253"/>
    <mergeCell ref="C277:G277"/>
    <mergeCell ref="K277:O277"/>
    <mergeCell ref="B437:G437"/>
    <mergeCell ref="J437:O437"/>
    <mergeCell ref="A438:G438"/>
    <mergeCell ref="I438:O438"/>
    <mergeCell ref="A439:B439"/>
    <mergeCell ref="C471:G492"/>
    <mergeCell ref="K471:O492"/>
    <mergeCell ref="I439:J439"/>
    <mergeCell ref="K439:O439"/>
    <mergeCell ref="C439:G439"/>
    <mergeCell ref="I470:J470"/>
    <mergeCell ref="K470:O470"/>
    <mergeCell ref="C440:G461"/>
    <mergeCell ref="K440:O461"/>
    <mergeCell ref="A462:G462"/>
    <mergeCell ref="I462:O462"/>
    <mergeCell ref="B468:G468"/>
    <mergeCell ref="J468:O468"/>
    <mergeCell ref="C463:G463"/>
    <mergeCell ref="K463:O463"/>
    <mergeCell ref="C464:G464"/>
    <mergeCell ref="K464:O464"/>
    <mergeCell ref="C494:G494"/>
    <mergeCell ref="K494:O494"/>
    <mergeCell ref="C495:G495"/>
    <mergeCell ref="K495:O495"/>
    <mergeCell ref="B498:G498"/>
    <mergeCell ref="J498:O498"/>
    <mergeCell ref="A496:G496"/>
    <mergeCell ref="I496:O496"/>
    <mergeCell ref="A493:G493"/>
    <mergeCell ref="I493:O493"/>
    <mergeCell ref="A527:G527"/>
    <mergeCell ref="I527:O527"/>
    <mergeCell ref="C533:G554"/>
    <mergeCell ref="K533:O554"/>
    <mergeCell ref="B530:G530"/>
    <mergeCell ref="J530:O530"/>
    <mergeCell ref="A465:G465"/>
    <mergeCell ref="I465:O465"/>
    <mergeCell ref="A466:G466"/>
    <mergeCell ref="I466:O466"/>
    <mergeCell ref="B467:G467"/>
    <mergeCell ref="J467:O467"/>
    <mergeCell ref="I501:J501"/>
    <mergeCell ref="K501:O501"/>
    <mergeCell ref="C502:G523"/>
    <mergeCell ref="K502:O523"/>
    <mergeCell ref="A500:G500"/>
    <mergeCell ref="I500:O500"/>
    <mergeCell ref="A469:G469"/>
    <mergeCell ref="I469:O469"/>
    <mergeCell ref="A470:B470"/>
    <mergeCell ref="C470:G470"/>
    <mergeCell ref="A497:G497"/>
    <mergeCell ref="I497:O497"/>
    <mergeCell ref="A555:G555"/>
    <mergeCell ref="I555:O555"/>
    <mergeCell ref="B499:G499"/>
    <mergeCell ref="J499:O499"/>
    <mergeCell ref="C526:G526"/>
    <mergeCell ref="K526:O526"/>
    <mergeCell ref="A501:B501"/>
    <mergeCell ref="C501:G501"/>
    <mergeCell ref="C556:G556"/>
    <mergeCell ref="K556:O556"/>
    <mergeCell ref="A528:G528"/>
    <mergeCell ref="I528:O528"/>
    <mergeCell ref="B529:G529"/>
    <mergeCell ref="J529:O529"/>
    <mergeCell ref="A532:B532"/>
    <mergeCell ref="C532:G532"/>
    <mergeCell ref="I532:J532"/>
    <mergeCell ref="K532:O532"/>
    <mergeCell ref="A531:G531"/>
    <mergeCell ref="I531:O531"/>
    <mergeCell ref="A524:G524"/>
    <mergeCell ref="I524:O524"/>
    <mergeCell ref="C525:G525"/>
    <mergeCell ref="K525:O525"/>
    <mergeCell ref="C587:G587"/>
    <mergeCell ref="K587:O587"/>
    <mergeCell ref="A590:G590"/>
    <mergeCell ref="I590:O590"/>
    <mergeCell ref="B592:G592"/>
    <mergeCell ref="J592:O592"/>
    <mergeCell ref="A558:G558"/>
    <mergeCell ref="I558:O558"/>
    <mergeCell ref="I563:J563"/>
    <mergeCell ref="K563:O563"/>
    <mergeCell ref="B561:G561"/>
    <mergeCell ref="J561:O561"/>
    <mergeCell ref="A586:G586"/>
    <mergeCell ref="I586:O586"/>
    <mergeCell ref="C557:G557"/>
    <mergeCell ref="K557:O557"/>
    <mergeCell ref="A594:B594"/>
    <mergeCell ref="C594:G594"/>
    <mergeCell ref="I594:J594"/>
    <mergeCell ref="K594:O594"/>
    <mergeCell ref="C564:G585"/>
    <mergeCell ref="K564:O585"/>
    <mergeCell ref="A559:G559"/>
    <mergeCell ref="I559:O559"/>
    <mergeCell ref="B560:G560"/>
    <mergeCell ref="J560:O560"/>
    <mergeCell ref="A563:B563"/>
    <mergeCell ref="C563:G563"/>
    <mergeCell ref="A562:G562"/>
    <mergeCell ref="I562:O562"/>
    <mergeCell ref="A593:G593"/>
    <mergeCell ref="I593:O593"/>
    <mergeCell ref="C588:G588"/>
    <mergeCell ref="K588:O588"/>
    <mergeCell ref="A589:G589"/>
    <mergeCell ref="I589:O589"/>
    <mergeCell ref="B591:G591"/>
    <mergeCell ref="J591:O591"/>
    <mergeCell ref="C656:G656"/>
    <mergeCell ref="I655:O655"/>
    <mergeCell ref="A656:B656"/>
    <mergeCell ref="K657:O678"/>
    <mergeCell ref="B654:G654"/>
    <mergeCell ref="K619:O619"/>
    <mergeCell ref="A624:G624"/>
    <mergeCell ref="I624:O624"/>
    <mergeCell ref="A625:B625"/>
    <mergeCell ref="C625:G625"/>
    <mergeCell ref="I625:J625"/>
    <mergeCell ref="K625:O625"/>
    <mergeCell ref="J622:O622"/>
    <mergeCell ref="A621:G621"/>
    <mergeCell ref="I621:O621"/>
    <mergeCell ref="C595:G616"/>
    <mergeCell ref="K595:O616"/>
    <mergeCell ref="C649:G649"/>
    <mergeCell ref="K649:O649"/>
    <mergeCell ref="B623:G623"/>
    <mergeCell ref="J623:O623"/>
    <mergeCell ref="B622:G622"/>
    <mergeCell ref="B653:G653"/>
    <mergeCell ref="J653:O653"/>
    <mergeCell ref="A651:G651"/>
    <mergeCell ref="I651:O651"/>
    <mergeCell ref="A652:G652"/>
    <mergeCell ref="I652:O652"/>
    <mergeCell ref="C626:G647"/>
    <mergeCell ref="K626:O647"/>
    <mergeCell ref="A648:G648"/>
    <mergeCell ref="I648:O648"/>
    <mergeCell ref="A617:G617"/>
    <mergeCell ref="I617:O617"/>
    <mergeCell ref="A620:G620"/>
    <mergeCell ref="I620:O620"/>
    <mergeCell ref="C618:G618"/>
    <mergeCell ref="K618:O618"/>
    <mergeCell ref="C619:G619"/>
    <mergeCell ref="A713:G713"/>
    <mergeCell ref="C711:G711"/>
    <mergeCell ref="C712:G712"/>
    <mergeCell ref="C688:G709"/>
    <mergeCell ref="A710:G710"/>
    <mergeCell ref="A686:G686"/>
    <mergeCell ref="A687:B687"/>
    <mergeCell ref="K681:O681"/>
    <mergeCell ref="C650:G650"/>
    <mergeCell ref="K650:O650"/>
    <mergeCell ref="I679:O679"/>
    <mergeCell ref="I656:J656"/>
    <mergeCell ref="K656:O656"/>
    <mergeCell ref="B684:G684"/>
    <mergeCell ref="B685:G685"/>
    <mergeCell ref="C687:G687"/>
    <mergeCell ref="A683:G683"/>
    <mergeCell ref="C680:G680"/>
    <mergeCell ref="A655:G655"/>
    <mergeCell ref="A679:G679"/>
    <mergeCell ref="C657:G678"/>
    <mergeCell ref="C681:G681"/>
    <mergeCell ref="J654:O654"/>
    <mergeCell ref="K680:O680"/>
  </mergeCells>
  <phoneticPr fontId="0" type="noConversion"/>
  <printOptions horizontalCentered="1" verticalCentered="1"/>
  <pageMargins left="0.75" right="0.7" top="1.25" bottom="1.25" header="0.5" footer="0.5"/>
  <pageSetup orientation="portrait" r:id="rId3"/>
  <headerFooter alignWithMargins="0">
    <oddHeader>&amp;L&amp;"Arial,Bold Italic"&amp;14Nr. Dit.&amp;P&amp;C&amp;A&amp;R&amp;F</oddHeader>
    <oddFooter>&amp;L Data :&amp;D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58"/>
  <sheetViews>
    <sheetView showGridLines="0" topLeftCell="A4" zoomScaleNormal="75" zoomScaleSheetLayoutView="25" workbookViewId="0">
      <selection activeCell="M22" sqref="M22"/>
    </sheetView>
  </sheetViews>
  <sheetFormatPr defaultRowHeight="12.75" x14ac:dyDescent="0.2"/>
  <cols>
    <col min="1" max="1" width="5" style="1" customWidth="1"/>
    <col min="2" max="3" width="4" style="1" customWidth="1"/>
    <col min="4" max="4" width="4.5703125" style="1" customWidth="1"/>
    <col min="5" max="6" width="5" style="1" customWidth="1"/>
    <col min="7" max="7" width="17.7109375" style="1" customWidth="1"/>
    <col min="8" max="8" width="3.140625" style="1" customWidth="1"/>
    <col min="9" max="10" width="17.28515625" style="1" customWidth="1"/>
    <col min="11" max="11" width="11.7109375" style="1" customWidth="1"/>
    <col min="12" max="12" width="14" style="1" customWidth="1"/>
    <col min="13" max="13" width="11.42578125" style="1" customWidth="1"/>
    <col min="14" max="14" width="7.85546875" style="1" customWidth="1"/>
    <col min="15" max="15" width="8.7109375" style="1" customWidth="1"/>
    <col min="16" max="16" width="12" style="1" customWidth="1"/>
    <col min="17" max="17" width="8.7109375" style="1" customWidth="1"/>
    <col min="18" max="18" width="9.5703125" style="1" customWidth="1"/>
    <col min="19" max="19" width="10.85546875" style="1" customWidth="1"/>
    <col min="20" max="20" width="9.140625" style="1"/>
    <col min="21" max="21" width="17" style="1" customWidth="1"/>
    <col min="22" max="22" width="10" style="1" customWidth="1"/>
    <col min="23" max="23" width="9.42578125" style="1" customWidth="1"/>
    <col min="24" max="24" width="7.85546875" style="1" customWidth="1"/>
    <col min="25" max="25" width="10.7109375" style="1" customWidth="1"/>
    <col min="26" max="26" width="4.42578125" style="1" customWidth="1"/>
    <col min="27" max="40" width="4.7109375" style="1" customWidth="1"/>
    <col min="41" max="41" width="6.5703125" style="1" customWidth="1"/>
    <col min="42" max="42" width="4.5703125" style="1" customWidth="1"/>
    <col min="43" max="43" width="4" style="1" customWidth="1"/>
    <col min="44" max="44" width="5" style="1" customWidth="1"/>
    <col min="45" max="45" width="4.7109375" style="1" customWidth="1"/>
    <col min="46" max="46" width="16.7109375" style="34" customWidth="1"/>
    <col min="47" max="47" width="9.140625" style="1"/>
    <col min="48" max="48" width="9.7109375" style="1" hidden="1" customWidth="1"/>
    <col min="49" max="49" width="0" style="1" hidden="1" customWidth="1"/>
    <col min="50" max="50" width="21" style="1" hidden="1" customWidth="1"/>
    <col min="51" max="51" width="5.7109375" style="1" hidden="1" customWidth="1"/>
    <col min="52" max="52" width="5.5703125" style="1" hidden="1" customWidth="1"/>
    <col min="53" max="53" width="5.28515625" style="1" hidden="1" customWidth="1"/>
    <col min="54" max="54" width="5.5703125" style="1" hidden="1" customWidth="1"/>
    <col min="55" max="55" width="5.28515625" style="1" hidden="1" customWidth="1"/>
    <col min="56" max="56" width="6.5703125" style="1" hidden="1" customWidth="1"/>
    <col min="57" max="57" width="5.85546875" style="1" hidden="1" customWidth="1"/>
    <col min="58" max="58" width="6.28515625" style="1" hidden="1" customWidth="1"/>
    <col min="59" max="59" width="6" style="1" hidden="1" customWidth="1"/>
    <col min="60" max="60" width="6.42578125" style="1" hidden="1" customWidth="1"/>
    <col min="61" max="61" width="6.140625" style="1" hidden="1" customWidth="1"/>
    <col min="62" max="62" width="6.28515625" style="1" hidden="1" customWidth="1"/>
    <col min="63" max="63" width="6.140625" style="1" hidden="1" customWidth="1"/>
    <col min="64" max="64" width="6.42578125" style="1" hidden="1" customWidth="1"/>
    <col min="65" max="65" width="6.140625" style="1" hidden="1" customWidth="1"/>
    <col min="66" max="66" width="6.42578125" style="1" hidden="1" customWidth="1"/>
    <col min="67" max="67" width="7.28515625" style="1" hidden="1" customWidth="1"/>
    <col min="68" max="72" width="0" style="1" hidden="1" customWidth="1"/>
    <col min="73" max="73" width="5.42578125" style="1" hidden="1" customWidth="1"/>
    <col min="74" max="74" width="22.28515625" style="1" hidden="1" customWidth="1"/>
    <col min="75" max="75" width="6" style="1" hidden="1" customWidth="1"/>
    <col min="76" max="76" width="6.28515625" style="1" hidden="1" customWidth="1"/>
    <col min="77" max="77" width="0.7109375" style="1" hidden="1" customWidth="1"/>
    <col min="78" max="78" width="30.7109375" style="1" hidden="1" customWidth="1"/>
    <col min="79" max="80" width="14" style="1" hidden="1" customWidth="1"/>
    <col min="81" max="16384" width="9.140625" style="1"/>
  </cols>
  <sheetData>
    <row r="1" spans="1:79" ht="46.5" customHeight="1" thickTop="1" thickBot="1" x14ac:dyDescent="0.25">
      <c r="A1" s="469" t="s">
        <v>10</v>
      </c>
      <c r="B1" s="470"/>
      <c r="C1" s="470"/>
      <c r="D1" s="470"/>
      <c r="E1" s="470"/>
      <c r="F1" s="470"/>
      <c r="G1" s="485" t="str">
        <f>' Të dhënat për suksesin'!$B$1</f>
        <v xml:space="preserve"> KlasaVI-2, Kujd.kl.Xhevrije Gashi</v>
      </c>
      <c r="H1" s="491" t="s">
        <v>10</v>
      </c>
      <c r="I1" s="491"/>
      <c r="J1" s="491"/>
      <c r="K1" s="491"/>
      <c r="L1" s="491"/>
      <c r="M1" s="491"/>
      <c r="N1" s="491"/>
      <c r="O1" s="491"/>
      <c r="P1" s="491"/>
      <c r="Q1" s="491" t="s">
        <v>91</v>
      </c>
      <c r="R1" s="491"/>
      <c r="S1" s="491"/>
      <c r="T1" s="491"/>
      <c r="U1" s="491"/>
      <c r="V1" s="491"/>
      <c r="W1" s="491"/>
      <c r="X1" s="487" t="s">
        <v>108</v>
      </c>
      <c r="Y1" s="488"/>
      <c r="Z1" s="473" t="str">
        <f>' Të dhënat për suksesin'!$D$1</f>
        <v>Suksesi i nx. në kl VI -2  në gjysëmvjetorin e II-rë,vitit shkollor 2014/2015</v>
      </c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5"/>
      <c r="AX1" s="482" t="s">
        <v>23</v>
      </c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4"/>
    </row>
    <row r="2" spans="1:79" ht="16.5" customHeight="1" thickBot="1" x14ac:dyDescent="0.25">
      <c r="A2" s="471"/>
      <c r="B2" s="472"/>
      <c r="C2" s="472"/>
      <c r="D2" s="472"/>
      <c r="E2" s="472"/>
      <c r="F2" s="472"/>
      <c r="G2" s="486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89"/>
      <c r="Y2" s="490"/>
      <c r="Z2" s="476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8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79" ht="15" hidden="1" customHeight="1" thickTop="1" thickBot="1" x14ac:dyDescent="0.25">
      <c r="A3" s="471"/>
      <c r="B3" s="472"/>
      <c r="C3" s="472"/>
      <c r="D3" s="472"/>
      <c r="E3" s="472"/>
      <c r="F3" s="472"/>
      <c r="G3" s="486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3" t="s">
        <v>108</v>
      </c>
      <c r="Y3" s="494"/>
      <c r="Z3" s="301" t="s">
        <v>8</v>
      </c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2"/>
      <c r="AR3" s="303" t="s">
        <v>9</v>
      </c>
      <c r="AS3" s="303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Top="1" thickBot="1" x14ac:dyDescent="0.25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104</v>
      </c>
      <c r="S4" s="237" t="s">
        <v>105</v>
      </c>
      <c r="T4" s="237" t="s">
        <v>110</v>
      </c>
      <c r="U4" s="236" t="s">
        <v>114</v>
      </c>
      <c r="V4" s="236" t="s">
        <v>106</v>
      </c>
      <c r="W4" s="237" t="s">
        <v>95</v>
      </c>
      <c r="X4" s="236" t="s">
        <v>107</v>
      </c>
      <c r="Y4" s="238" t="s">
        <v>109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Matematikë</v>
      </c>
      <c r="AC4" s="184" t="str">
        <f>' Të dhënat për suksesin'!$G$4</f>
        <v>Biologji</v>
      </c>
      <c r="AD4" s="184" t="str">
        <f>' Të dhënat për suksesin'!$H$4</f>
        <v>Fizikë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Edukatë qytetare</v>
      </c>
      <c r="AI4" s="184" t="str">
        <f>' Të dhënat për suksesin'!$M$4</f>
        <v>Edukatë muzikore</v>
      </c>
      <c r="AJ4" s="184" t="str">
        <f>' Të dhënat për suksesin'!$N$4</f>
        <v>Edukatë figurative</v>
      </c>
      <c r="AK4" s="184" t="str">
        <f>' Të dhënat për suksesin'!$O$4</f>
        <v>Teknologji</v>
      </c>
      <c r="AL4" s="185" t="str">
        <f>' Të dhënat për suksesin'!$P$4</f>
        <v>Edukatë fizike</v>
      </c>
      <c r="AM4" s="185" t="str">
        <f>' Të dhënat për suksesin'!$Q$4</f>
        <v>Mz. Ekologjia dhe mjedisi</v>
      </c>
      <c r="AN4" s="185" t="str">
        <f>' Të dhënat për suksesin'!$R$4</f>
        <v>Mz. Anglisht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504" t="s">
        <v>52</v>
      </c>
      <c r="BV4" s="505"/>
      <c r="BW4" s="505"/>
      <c r="BX4" s="505"/>
      <c r="BY4" s="505"/>
      <c r="BZ4" s="505"/>
      <c r="CA4" s="506"/>
    </row>
    <row r="5" spans="1:79" ht="15" customHeight="1" thickTop="1" thickBot="1" x14ac:dyDescent="0.3">
      <c r="A5" s="203">
        <v>1</v>
      </c>
      <c r="B5" s="456" t="s">
        <v>195</v>
      </c>
      <c r="C5" s="456">
        <v>1</v>
      </c>
      <c r="D5" s="450" t="s">
        <v>196</v>
      </c>
      <c r="E5" s="453" t="s">
        <v>197</v>
      </c>
      <c r="F5" s="453" t="s">
        <v>171</v>
      </c>
      <c r="G5" s="148" t="str">
        <f>' Të dhënat për suksesin'!$B$5</f>
        <v>Altin Kelmendi</v>
      </c>
      <c r="H5" s="229" t="str">
        <f>' Të dhënat për suksesin'!$C$5</f>
        <v>M</v>
      </c>
      <c r="I5" s="276" t="s">
        <v>172</v>
      </c>
      <c r="J5" s="239" t="s">
        <v>127</v>
      </c>
      <c r="K5" s="240" t="s">
        <v>192</v>
      </c>
      <c r="L5" s="241" t="s">
        <v>193</v>
      </c>
      <c r="M5" s="239"/>
      <c r="N5" s="242"/>
      <c r="O5" s="242"/>
      <c r="P5" s="241"/>
      <c r="Q5" s="243"/>
      <c r="R5" s="244"/>
      <c r="S5" s="242"/>
      <c r="T5" s="242"/>
      <c r="U5" s="242"/>
      <c r="V5" s="242"/>
      <c r="W5" s="242"/>
      <c r="X5" s="242"/>
      <c r="Y5" s="245"/>
      <c r="Z5" s="186">
        <f>' Të dhënat për suksesin'!$D$5</f>
        <v>4</v>
      </c>
      <c r="AA5" s="187">
        <f>' Të dhënat për suksesin'!$E$5</f>
        <v>5</v>
      </c>
      <c r="AB5" s="187">
        <f>' Të dhënat për suksesin'!$F$5</f>
        <v>4</v>
      </c>
      <c r="AC5" s="187">
        <f>' Të dhënat për suksesin'!$G$5</f>
        <v>4</v>
      </c>
      <c r="AD5" s="187">
        <f>' Të dhënat për suksesin'!$H$5</f>
        <v>5</v>
      </c>
      <c r="AE5" s="187">
        <f>' Të dhënat për suksesin'!$I$5</f>
        <v>0</v>
      </c>
      <c r="AF5" s="187">
        <f>' Të dhënat për suksesin'!$J$5</f>
        <v>3</v>
      </c>
      <c r="AG5" s="187">
        <f>' Të dhënat për suksesin'!$K$5</f>
        <v>4</v>
      </c>
      <c r="AH5" s="187">
        <f>' Të dhënat për suksesin'!$L$5</f>
        <v>4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4</v>
      </c>
      <c r="AL5" s="187">
        <f>' Të dhënat për suksesin'!$P$5</f>
        <v>5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4.33</v>
      </c>
      <c r="AP5" s="52">
        <f>' Të dhënat për suksesin'!$T$5</f>
        <v>4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Shumë mirë(4)</v>
      </c>
      <c r="AV5"/>
      <c r="AX5" s="25" t="s">
        <v>24</v>
      </c>
      <c r="AY5" s="55">
        <f>COUNTIF(Z5:Z49,"=5")</f>
        <v>6</v>
      </c>
      <c r="AZ5" s="56">
        <f>ROUND(AY5*100/' Të dhënat për suksesin'!$S$2,2)</f>
        <v>22.22</v>
      </c>
      <c r="BA5" s="55">
        <f>COUNTIF(Z5:Z49,"=4")</f>
        <v>7</v>
      </c>
      <c r="BB5" s="56">
        <f>ROUND(BA5*100/' Të dhënat për suksesin'!$S$2,2)</f>
        <v>25.93</v>
      </c>
      <c r="BC5" s="55">
        <f>COUNTIF(Z5:Z49,"=3")</f>
        <v>6</v>
      </c>
      <c r="BD5" s="56">
        <f>ROUND(BC5*100/' Të dhënat për suksesin'!$S$2,2)</f>
        <v>22.22</v>
      </c>
      <c r="BE5" s="55">
        <f>COUNTIF(Z5:Z49,"=2")</f>
        <v>6</v>
      </c>
      <c r="BF5" s="56">
        <f>ROUND(BE5*100/' Të dhënat për suksesin'!$S$2,2)</f>
        <v>22.22</v>
      </c>
      <c r="BG5" s="55">
        <f>COUNTIF(Z5:Z49,"&gt;1")</f>
        <v>25</v>
      </c>
      <c r="BH5" s="56">
        <f>ROUND(BG5*100/' Të dhënat për suksesin'!$S$2,2)</f>
        <v>92.59</v>
      </c>
      <c r="BI5" s="55">
        <f>COUNTIF(Z5:Z49,"=1")</f>
        <v>2</v>
      </c>
      <c r="BJ5" s="56">
        <f>ROUND(BI5*100/' Të dhënat për suksesin'!$S$2,2)</f>
        <v>7.41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27</v>
      </c>
      <c r="BO5" s="57">
        <f>ROUND(SUM(AY$53:AY$57)/' Të dhënat për suksesin'!$S$2,2)</f>
        <v>3.33</v>
      </c>
      <c r="BU5" s="495" t="s">
        <v>31</v>
      </c>
      <c r="BV5" s="496"/>
      <c r="BW5" s="496"/>
      <c r="BX5" s="496"/>
      <c r="BY5" s="497"/>
      <c r="BZ5" s="512" t="s">
        <v>32</v>
      </c>
      <c r="CA5" s="513"/>
    </row>
    <row r="6" spans="1:79" ht="15" customHeight="1" thickTop="1" thickBot="1" x14ac:dyDescent="0.3">
      <c r="A6" s="180">
        <v>2</v>
      </c>
      <c r="B6" s="457"/>
      <c r="C6" s="457"/>
      <c r="D6" s="451"/>
      <c r="E6" s="454"/>
      <c r="F6" s="454"/>
      <c r="G6" s="197" t="str">
        <f>' Të dhënat për suksesin'!$B$6</f>
        <v>Albin Kelmendi</v>
      </c>
      <c r="H6" s="204" t="str">
        <f>' Të dhënat për suksesin'!$C$6</f>
        <v>M</v>
      </c>
      <c r="I6" s="276" t="s">
        <v>173</v>
      </c>
      <c r="J6" s="247"/>
      <c r="K6" s="248"/>
      <c r="L6" s="247"/>
      <c r="M6" s="239"/>
      <c r="N6" s="242"/>
      <c r="O6" s="242"/>
      <c r="P6" s="247"/>
      <c r="Q6" s="243"/>
      <c r="R6" s="216"/>
      <c r="S6" s="242"/>
      <c r="T6" s="242"/>
      <c r="U6" s="242"/>
      <c r="V6" s="242"/>
      <c r="W6" s="242"/>
      <c r="X6" s="212"/>
      <c r="Y6" s="245"/>
      <c r="Z6" s="186">
        <f>' Të dhënat për suksesin'!$D$6</f>
        <v>4</v>
      </c>
      <c r="AA6" s="187">
        <f>' Të dhënat për suksesin'!$E$6</f>
        <v>5</v>
      </c>
      <c r="AB6" s="187">
        <f>' Të dhënat për suksesin'!$F$6</f>
        <v>4</v>
      </c>
      <c r="AC6" s="187">
        <f>' Të dhënat për suksesin'!$G$6</f>
        <v>5</v>
      </c>
      <c r="AD6" s="187">
        <f>' Të dhënat për suksesin'!$H$6</f>
        <v>5</v>
      </c>
      <c r="AE6" s="187">
        <f>' Të dhënat për suksesin'!$I$6</f>
        <v>0</v>
      </c>
      <c r="AF6" s="187">
        <f>' Të dhënat për suksesin'!$J$6</f>
        <v>5</v>
      </c>
      <c r="AG6" s="187">
        <f>' Të dhënat për suksesin'!$K$6</f>
        <v>4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4</v>
      </c>
      <c r="AL6" s="187">
        <f>' Të dhënat për suksesin'!$P$6</f>
        <v>5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4.67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0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10</v>
      </c>
      <c r="AZ6" s="56">
        <f>ROUND(AY6*100/' Të dhënat për suksesin'!$S$2,2)</f>
        <v>37.04</v>
      </c>
      <c r="BA6" s="55">
        <f>COUNTIF(AA5:AA49,"=4")</f>
        <v>4</v>
      </c>
      <c r="BB6" s="56">
        <f>ROUND(BA6*100/' Të dhënat për suksesin'!$S$2,2)</f>
        <v>14.81</v>
      </c>
      <c r="BC6" s="55">
        <f>COUNTIF(AA5:AA49,"=3")</f>
        <v>3</v>
      </c>
      <c r="BD6" s="56">
        <f>ROUND(BC6*100/' Të dhënat për suksesin'!$S$2,2)</f>
        <v>11.11</v>
      </c>
      <c r="BE6" s="55">
        <f>COUNTIF(AA5:AA49,"=2")</f>
        <v>8</v>
      </c>
      <c r="BF6" s="56">
        <f>ROUND(BE6*100/' Të dhënat për suksesin'!$S$2,2)</f>
        <v>29.63</v>
      </c>
      <c r="BG6" s="55">
        <f>COUNTIF(AA5:AA49,"&gt;1")</f>
        <v>25</v>
      </c>
      <c r="BH6" s="56">
        <f>ROUND(BG6*100/' Të dhënat për suksesin'!$S$2,2)</f>
        <v>92.59</v>
      </c>
      <c r="BI6" s="55">
        <f>COUNTIF(AA5:AA49,"=1")</f>
        <v>2</v>
      </c>
      <c r="BJ6" s="56">
        <f>ROUND(BI6*100/' Të dhënat për suksesin'!$S$2,2)</f>
        <v>7.41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27</v>
      </c>
      <c r="BO6" s="57">
        <f>ROUND(SUM(AZ$53:AZ$57)/' Të dhënat për suksesin'!$S$2,2)</f>
        <v>3.44</v>
      </c>
      <c r="BU6" s="498"/>
      <c r="BV6" s="499"/>
      <c r="BW6" s="499"/>
      <c r="BX6" s="499"/>
      <c r="BY6" s="500"/>
      <c r="BZ6" s="514"/>
      <c r="CA6" s="515"/>
    </row>
    <row r="7" spans="1:79" ht="15" customHeight="1" thickTop="1" thickBot="1" x14ac:dyDescent="0.3">
      <c r="A7" s="180">
        <v>3</v>
      </c>
      <c r="B7" s="457"/>
      <c r="C7" s="457"/>
      <c r="D7" s="451"/>
      <c r="E7" s="454"/>
      <c r="F7" s="454"/>
      <c r="G7" s="197" t="str">
        <f>' Të dhënat për suksesin'!$B$7</f>
        <v>Altin Gashi</v>
      </c>
      <c r="H7" s="204" t="str">
        <f>' Të dhënat për suksesin'!$C$7</f>
        <v>M</v>
      </c>
      <c r="I7" s="276" t="s">
        <v>174</v>
      </c>
      <c r="J7" s="247"/>
      <c r="K7" s="248"/>
      <c r="L7" s="241"/>
      <c r="M7" s="239"/>
      <c r="N7" s="242"/>
      <c r="O7" s="242"/>
      <c r="P7" s="249"/>
      <c r="Q7" s="243"/>
      <c r="R7" s="215"/>
      <c r="S7" s="242"/>
      <c r="T7" s="242"/>
      <c r="U7" s="242"/>
      <c r="V7" s="242"/>
      <c r="W7" s="242"/>
      <c r="X7" s="212"/>
      <c r="Y7" s="245"/>
      <c r="Z7" s="186">
        <f>' Të dhënat për suksesin'!$D$7</f>
        <v>4</v>
      </c>
      <c r="AA7" s="187">
        <f>' Të dhënat për suksesin'!$E$7</f>
        <v>4</v>
      </c>
      <c r="AB7" s="187">
        <f>' Të dhënat për suksesin'!$F$7</f>
        <v>4</v>
      </c>
      <c r="AC7" s="187">
        <f>' Të dhënat për suksesin'!$G$7</f>
        <v>4</v>
      </c>
      <c r="AD7" s="187">
        <f>' Të dhënat për suksesin'!$H$7</f>
        <v>4</v>
      </c>
      <c r="AE7" s="187">
        <f>' Të dhënat për suksesin'!$I$7</f>
        <v>0</v>
      </c>
      <c r="AF7" s="187">
        <f>' Të dhënat për suksesin'!$J$7</f>
        <v>5</v>
      </c>
      <c r="AG7" s="187">
        <f>' Të dhënat për suksesin'!$K$7</f>
        <v>4</v>
      </c>
      <c r="AH7" s="187">
        <f>' Të dhënat për suksesin'!$L$7</f>
        <v>4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4</v>
      </c>
      <c r="AL7" s="187">
        <f>' Të dhënat për suksesin'!$P$7</f>
        <v>5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4.33</v>
      </c>
      <c r="AP7" s="52">
        <f>' Të dhënat për suksesin'!$T$7</f>
        <v>4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23</v>
      </c>
      <c r="AT7" s="172" t="str">
        <f>' Të dhënat për suksesin'!$X$7</f>
        <v>Shumë mirë(4)</v>
      </c>
      <c r="AV7"/>
      <c r="AX7" s="58" t="str">
        <f>Statistikat!A7</f>
        <v>Matematikë</v>
      </c>
      <c r="AY7" s="55">
        <f>COUNTIF(AB5:AB49,"=5")</f>
        <v>9</v>
      </c>
      <c r="AZ7" s="56">
        <f>ROUND(AY7*100/' Të dhënat për suksesin'!$S$2,2)</f>
        <v>33.33</v>
      </c>
      <c r="BA7" s="55">
        <f>COUNTIF(AB5:AB49,"=4")</f>
        <v>8</v>
      </c>
      <c r="BB7" s="56">
        <f>ROUND(BA7*100/' Të dhënat për suksesin'!$S$2,2)</f>
        <v>29.63</v>
      </c>
      <c r="BC7" s="55">
        <f>COUNTIF(AB5:AB49,"=3")</f>
        <v>3</v>
      </c>
      <c r="BD7" s="56">
        <f>ROUND(BC7*100/' Të dhënat për suksesin'!$S$2,2)</f>
        <v>11.11</v>
      </c>
      <c r="BE7" s="55">
        <f>COUNTIF(AB5:AB49,"=2")</f>
        <v>7</v>
      </c>
      <c r="BF7" s="56">
        <f>ROUND(BE7*100/' Të dhënat për suksesin'!$S$2,2)</f>
        <v>25.93</v>
      </c>
      <c r="BG7" s="55">
        <f>COUNTIF(AB5:AB49,"&gt;1")</f>
        <v>27</v>
      </c>
      <c r="BH7" s="56">
        <f>ROUND(BG7*100/' Të dhënat për suksesin'!$S$2,2)</f>
        <v>100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27</v>
      </c>
      <c r="BO7" s="57">
        <f>ROUND(SUM(BA$53:BA$57)/' Të dhënat për suksesin'!$S$2,2)</f>
        <v>3.7</v>
      </c>
      <c r="BU7" s="507" t="s">
        <v>33</v>
      </c>
      <c r="BV7" s="442" t="s">
        <v>34</v>
      </c>
      <c r="BW7" s="22" t="s">
        <v>35</v>
      </c>
      <c r="BX7" s="427"/>
      <c r="BY7" s="428"/>
      <c r="BZ7" s="9" t="s">
        <v>36</v>
      </c>
      <c r="CA7" s="10" t="s">
        <v>37</v>
      </c>
    </row>
    <row r="8" spans="1:79" ht="15" customHeight="1" thickTop="1" thickBot="1" x14ac:dyDescent="0.3">
      <c r="A8" s="180">
        <v>4</v>
      </c>
      <c r="B8" s="457"/>
      <c r="C8" s="457"/>
      <c r="D8" s="451"/>
      <c r="E8" s="454"/>
      <c r="F8" s="454"/>
      <c r="G8" s="197" t="str">
        <f>' Të dhënat për suksesin'!$B$8</f>
        <v>Arlind Elshani</v>
      </c>
      <c r="H8" s="204" t="str">
        <f>' Të dhënat për suksesin'!$C$8</f>
        <v>M</v>
      </c>
      <c r="I8" s="276" t="s">
        <v>175</v>
      </c>
      <c r="J8" s="247"/>
      <c r="K8" s="248"/>
      <c r="L8" s="247"/>
      <c r="M8" s="239"/>
      <c r="N8" s="242"/>
      <c r="O8" s="242"/>
      <c r="P8" s="249"/>
      <c r="Q8" s="243"/>
      <c r="R8" s="215"/>
      <c r="S8" s="242"/>
      <c r="T8" s="242"/>
      <c r="U8" s="242"/>
      <c r="V8" s="242"/>
      <c r="W8" s="242"/>
      <c r="X8" s="212"/>
      <c r="Y8" s="245"/>
      <c r="Z8" s="186">
        <f>' Të dhënat për suksesin'!$D$8</f>
        <v>3</v>
      </c>
      <c r="AA8" s="187">
        <f>' Të dhënat për suksesin'!$E$8</f>
        <v>3</v>
      </c>
      <c r="AB8" s="187">
        <f>' Të dhënat për suksesin'!$F$8</f>
        <v>3</v>
      </c>
      <c r="AC8" s="187">
        <f>' Të dhënat për suksesin'!$G$8</f>
        <v>3</v>
      </c>
      <c r="AD8" s="187">
        <f>' Të dhënat për suksesin'!$H$8</f>
        <v>4</v>
      </c>
      <c r="AE8" s="187">
        <f>' Të dhënat për suksesin'!$I$8</f>
        <v>0</v>
      </c>
      <c r="AF8" s="187">
        <f>' Të dhënat për suksesin'!$J$8</f>
        <v>3</v>
      </c>
      <c r="AG8" s="187">
        <f>' Të dhënat për suksesin'!$K$8</f>
        <v>3</v>
      </c>
      <c r="AH8" s="187">
        <f>' Të dhënat për suksesin'!$L$8</f>
        <v>3</v>
      </c>
      <c r="AI8" s="187">
        <f>' Të dhënat për suksesin'!$M$8</f>
        <v>4</v>
      </c>
      <c r="AJ8" s="187">
        <f>' Të dhënat për suksesin'!$N$8</f>
        <v>4</v>
      </c>
      <c r="AK8" s="187">
        <f>' Të dhënat për suksesin'!$O$8</f>
        <v>3</v>
      </c>
      <c r="AL8" s="187">
        <f>' Të dhënat për suksesin'!$P$8</f>
        <v>5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3.42</v>
      </c>
      <c r="AP8" s="52">
        <f>' Të dhënat për suksesin'!$T$8</f>
        <v>3</v>
      </c>
      <c r="AQ8" s="53">
        <f>' Të dhënat për suksesin'!$U$8</f>
        <v>0</v>
      </c>
      <c r="AR8" s="191">
        <f>' Të dhënat për suksesin'!$V$8</f>
        <v>5</v>
      </c>
      <c r="AS8" s="192">
        <f>' Të dhënat për suksesin'!$W$8</f>
        <v>6</v>
      </c>
      <c r="AT8" s="172" t="str">
        <f>' Të dhënat për suksesin'!$X$8</f>
        <v>Mirë(3)</v>
      </c>
      <c r="AV8"/>
      <c r="AX8" s="58" t="str">
        <f>Statistikat!A8</f>
        <v>Biologji</v>
      </c>
      <c r="AY8" s="55">
        <f>COUNTIF(AC5:AC49,"=5")</f>
        <v>8</v>
      </c>
      <c r="AZ8" s="56">
        <f>ROUND(AY8*100/' Të dhënat për suksesin'!$S$2,2)</f>
        <v>29.63</v>
      </c>
      <c r="BA8" s="55">
        <f>COUNTIF(AC5:AC49,"=4")</f>
        <v>4</v>
      </c>
      <c r="BB8" s="56">
        <f>ROUND(BA8*100/' Të dhënat për suksesin'!$S$2,2)</f>
        <v>14.81</v>
      </c>
      <c r="BC8" s="55">
        <f>COUNTIF(AC5:AC49,"=3")</f>
        <v>5</v>
      </c>
      <c r="BD8" s="56">
        <f>ROUND(BC8*100/' Të dhënat për suksesin'!$S$2,2)</f>
        <v>18.52</v>
      </c>
      <c r="BE8" s="55">
        <f>COUNTIF(AC5:AC49,"=2")</f>
        <v>10</v>
      </c>
      <c r="BF8" s="56">
        <f>ROUND(BE8*100/' Të dhënat për suksesin'!$S$2,2)</f>
        <v>37.04</v>
      </c>
      <c r="BG8" s="55">
        <f>COUNTIF(AC5:AC49,"&gt;1")</f>
        <v>27</v>
      </c>
      <c r="BH8" s="56">
        <f>ROUND(BG8*100/' Të dhënat për suksesin'!$S$2,2)</f>
        <v>100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27</v>
      </c>
      <c r="BO8" s="57">
        <f>ROUND(SUM(BB$53:BB$57)/' Të dhënat për suksesin'!$S$2,2)</f>
        <v>3.37</v>
      </c>
      <c r="BU8" s="508"/>
      <c r="BV8" s="443"/>
      <c r="BW8" s="22" t="s">
        <v>38</v>
      </c>
      <c r="BX8" s="427"/>
      <c r="BY8" s="428"/>
      <c r="BZ8" s="26"/>
      <c r="CA8" s="27"/>
    </row>
    <row r="9" spans="1:79" ht="15" customHeight="1" thickTop="1" thickBot="1" x14ac:dyDescent="0.3">
      <c r="A9" s="180">
        <v>5</v>
      </c>
      <c r="B9" s="457"/>
      <c r="C9" s="457"/>
      <c r="D9" s="451"/>
      <c r="E9" s="454"/>
      <c r="F9" s="454"/>
      <c r="G9" s="197" t="str">
        <f>' Të dhënat për suksesin'!$B$9</f>
        <v>Andi Lumi</v>
      </c>
      <c r="H9" s="204" t="str">
        <f>' Të dhënat për suksesin'!$C$9</f>
        <v>M</v>
      </c>
      <c r="I9" s="276" t="s">
        <v>176</v>
      </c>
      <c r="J9" s="247"/>
      <c r="K9" s="248"/>
      <c r="L9" s="241"/>
      <c r="M9" s="239"/>
      <c r="N9" s="242"/>
      <c r="O9" s="242"/>
      <c r="P9" s="249"/>
      <c r="Q9" s="243"/>
      <c r="R9" s="216"/>
      <c r="S9" s="242"/>
      <c r="T9" s="242"/>
      <c r="U9" s="242"/>
      <c r="V9" s="242"/>
      <c r="W9" s="242"/>
      <c r="X9" s="212"/>
      <c r="Y9" s="245"/>
      <c r="Z9" s="186">
        <f>' Të dhënat për suksesin'!$D$9</f>
        <v>4</v>
      </c>
      <c r="AA9" s="187">
        <f>' Të dhënat për suksesin'!$E$9</f>
        <v>5</v>
      </c>
      <c r="AB9" s="187">
        <f>' Të dhënat për suksesin'!$F$9</f>
        <v>5</v>
      </c>
      <c r="AC9" s="187">
        <f>' Të dhënat për suksesin'!$G$9</f>
        <v>5</v>
      </c>
      <c r="AD9" s="187">
        <f>' Të dhënat për suksesin'!$H$9</f>
        <v>5</v>
      </c>
      <c r="AE9" s="187">
        <f>' Të dhënat për suksesin'!$I$9</f>
        <v>0</v>
      </c>
      <c r="AF9" s="187">
        <f>' Të dhënat për suksesin'!$J$9</f>
        <v>4</v>
      </c>
      <c r="AG9" s="187">
        <f>' Të dhënat për suksesin'!$K$9</f>
        <v>5</v>
      </c>
      <c r="AH9" s="187">
        <f>' Të dhënat për suksesin'!$L$9</f>
        <v>5</v>
      </c>
      <c r="AI9" s="187">
        <f>' Të dhënat për suksesin'!$M$9</f>
        <v>5</v>
      </c>
      <c r="AJ9" s="187">
        <f>' Të dhënat për suksesin'!$N$9</f>
        <v>5</v>
      </c>
      <c r="AK9" s="187">
        <f>' Të dhënat për suksesin'!$O$9</f>
        <v>4</v>
      </c>
      <c r="AL9" s="187">
        <f>' Të dhënat për suksesin'!$P$9</f>
        <v>5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4.75</v>
      </c>
      <c r="AP9" s="52">
        <f>' Të dhënat për suksesin'!$T$9</f>
        <v>5</v>
      </c>
      <c r="AQ9" s="53">
        <f>' Të dhënat për suksesin'!$U$9</f>
        <v>0</v>
      </c>
      <c r="AR9" s="191">
        <f>' Të dhënat për suksesin'!$V$9</f>
        <v>0</v>
      </c>
      <c r="AS9" s="192">
        <f>' Të dhënat për suksesin'!$W$9</f>
        <v>0</v>
      </c>
      <c r="AT9" s="172" t="str">
        <f>' Të dhënat për suksesin'!$X$9</f>
        <v>Shkëlqyeshëm(5)</v>
      </c>
      <c r="AV9"/>
      <c r="AX9" s="58" t="str">
        <f>Statistikat!A9</f>
        <v>Fizikë</v>
      </c>
      <c r="AY9" s="55">
        <f>COUNTIF(AD5:AD49,"=5")</f>
        <v>12</v>
      </c>
      <c r="AZ9" s="56">
        <f>ROUND(AY9*100/' Të dhënat për suksesin'!$S$2,2)</f>
        <v>44.44</v>
      </c>
      <c r="BA9" s="55">
        <f>COUNTIF(AD5:AD49,"=4")</f>
        <v>4</v>
      </c>
      <c r="BB9" s="56">
        <f>ROUND(BA9*100/' Të dhënat për suksesin'!$S$2,2)</f>
        <v>14.81</v>
      </c>
      <c r="BC9" s="55">
        <f>COUNTIF(AD5:AD49,"=3")</f>
        <v>2</v>
      </c>
      <c r="BD9" s="56">
        <f>ROUND(BC9*100/' Të dhënat për suksesin'!$S$2,2)</f>
        <v>7.41</v>
      </c>
      <c r="BE9" s="55">
        <f>COUNTIF(AD5:AD49,"=2")</f>
        <v>9</v>
      </c>
      <c r="BF9" s="56">
        <f>ROUND(BE9*100/' Të dhënat për suksesin'!$S$2,2)</f>
        <v>33.33</v>
      </c>
      <c r="BG9" s="55">
        <f>COUNTIF(AD5:AD49,"&gt;1")</f>
        <v>27</v>
      </c>
      <c r="BH9" s="56">
        <f>ROUND(BG9*100/' Të dhënat për suksesin'!$S$2,2)</f>
        <v>100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27</v>
      </c>
      <c r="BO9" s="57">
        <f>ROUND(SUM(BC$53:BC$57)/' Të dhënat për suksesin'!$S$2,2)</f>
        <v>3.7</v>
      </c>
      <c r="BU9" s="508"/>
      <c r="BV9" s="444"/>
      <c r="BW9" s="23" t="s">
        <v>39</v>
      </c>
      <c r="BX9" s="431">
        <f>SUM(BX7:BX8)</f>
        <v>0</v>
      </c>
      <c r="BY9" s="432"/>
      <c r="BZ9" s="26"/>
      <c r="CA9" s="27"/>
    </row>
    <row r="10" spans="1:79" ht="15" customHeight="1" thickTop="1" thickBot="1" x14ac:dyDescent="0.3">
      <c r="A10" s="180">
        <v>6</v>
      </c>
      <c r="B10" s="457"/>
      <c r="C10" s="457"/>
      <c r="D10" s="451"/>
      <c r="E10" s="454"/>
      <c r="F10" s="454"/>
      <c r="G10" s="197" t="str">
        <f>' Të dhënat për suksesin'!$B$10</f>
        <v>Arta Sylaj</v>
      </c>
      <c r="H10" s="204" t="str">
        <f>' Të dhënat për suksesin'!$C$10</f>
        <v>F</v>
      </c>
      <c r="I10" s="276" t="s">
        <v>177</v>
      </c>
      <c r="J10" s="247"/>
      <c r="K10" s="248"/>
      <c r="L10" s="241"/>
      <c r="M10" s="239"/>
      <c r="N10" s="242"/>
      <c r="O10" s="242"/>
      <c r="P10" s="249"/>
      <c r="Q10" s="243"/>
      <c r="R10" s="215"/>
      <c r="S10" s="242"/>
      <c r="T10" s="242"/>
      <c r="U10" s="242"/>
      <c r="V10" s="242"/>
      <c r="W10" s="242"/>
      <c r="X10" s="212"/>
      <c r="Y10" s="245"/>
      <c r="Z10" s="186">
        <f>' Të dhënat për suksesin'!$D$10</f>
        <v>2</v>
      </c>
      <c r="AA10" s="187">
        <f>' Të dhënat për suksesin'!$E$10</f>
        <v>2</v>
      </c>
      <c r="AB10" s="187">
        <f>' Të dhënat për suksesin'!$F$10</f>
        <v>2</v>
      </c>
      <c r="AC10" s="187">
        <f>' Të dhënat për suksesin'!$G$10</f>
        <v>2</v>
      </c>
      <c r="AD10" s="187">
        <f>' Të dhënat për suksesin'!$H$10</f>
        <v>2</v>
      </c>
      <c r="AE10" s="187">
        <f>' Të dhënat për suksesin'!$I$10</f>
        <v>0</v>
      </c>
      <c r="AF10" s="187">
        <f>' Të dhënat për suksesin'!$J$10</f>
        <v>2</v>
      </c>
      <c r="AG10" s="187">
        <f>' Të dhënat për suksesin'!$K$10</f>
        <v>1</v>
      </c>
      <c r="AH10" s="187">
        <f>' Të dhënat për suksesin'!$L$10</f>
        <v>2</v>
      </c>
      <c r="AI10" s="187">
        <f>' Të dhënat për suksesin'!$M$10</f>
        <v>4</v>
      </c>
      <c r="AJ10" s="187">
        <f>' Të dhënat për suksesin'!$N$10</f>
        <v>3</v>
      </c>
      <c r="AK10" s="187">
        <f>' Të dhënat për suksesin'!$O$10</f>
        <v>2</v>
      </c>
      <c r="AL10" s="187">
        <f>' Të dhënat për suksesin'!$P$10</f>
        <v>4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1</v>
      </c>
      <c r="AP10" s="52">
        <f>' Të dhënat për suksesin'!$T$10</f>
        <v>1</v>
      </c>
      <c r="AQ10" s="53">
        <f>' Të dhënat për suksesin'!$U$10</f>
        <v>1</v>
      </c>
      <c r="AR10" s="191">
        <f>' Të dhënat për suksesin'!$V$10</f>
        <v>13</v>
      </c>
      <c r="AS10" s="192">
        <f>' Të dhënat për suksesin'!$W$10</f>
        <v>0</v>
      </c>
      <c r="AT10" s="172" t="str">
        <f>' Të dhënat për suksesin'!$X$10</f>
        <v>Pamjaftueshëm (1)</v>
      </c>
      <c r="AV10"/>
      <c r="AX10" s="58" t="str">
        <f>Statistikat!A10</f>
        <v>Kimi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27</v>
      </c>
      <c r="BO10" s="57">
        <f>ROUND(SUM(BD$53:BD$57)/' Të dhënat për suksesin'!$S$2,2)</f>
        <v>0</v>
      </c>
      <c r="BU10" s="508"/>
      <c r="BV10" s="442" t="s">
        <v>40</v>
      </c>
      <c r="BW10" s="22" t="s">
        <v>35</v>
      </c>
      <c r="BX10" s="516">
        <f>COUNTIF(H5:H49,"M")</f>
        <v>17</v>
      </c>
      <c r="BY10" s="517"/>
      <c r="BZ10" s="26"/>
      <c r="CA10" s="27"/>
    </row>
    <row r="11" spans="1:79" ht="15" customHeight="1" thickTop="1" thickBot="1" x14ac:dyDescent="0.3">
      <c r="A11" s="180">
        <v>7</v>
      </c>
      <c r="B11" s="457"/>
      <c r="C11" s="457"/>
      <c r="D11" s="451"/>
      <c r="E11" s="454"/>
      <c r="F11" s="454"/>
      <c r="G11" s="197" t="str">
        <f>' Të dhënat për suksesin'!$B$11</f>
        <v>Agnesa Kokollari</v>
      </c>
      <c r="H11" s="204" t="str">
        <f>' Të dhënat për suksesin'!$C$11</f>
        <v>F</v>
      </c>
      <c r="I11" s="276" t="s">
        <v>178</v>
      </c>
      <c r="J11" s="247"/>
      <c r="K11" s="248"/>
      <c r="L11" s="241"/>
      <c r="M11" s="239"/>
      <c r="N11" s="242"/>
      <c r="O11" s="242"/>
      <c r="P11" s="249"/>
      <c r="Q11" s="243"/>
      <c r="R11" s="216"/>
      <c r="S11" s="242"/>
      <c r="T11" s="242"/>
      <c r="U11" s="242"/>
      <c r="V11" s="242"/>
      <c r="W11" s="242"/>
      <c r="X11" s="212"/>
      <c r="Y11" s="245"/>
      <c r="Z11" s="186">
        <f>' Të dhënat për suksesin'!$D$11</f>
        <v>4</v>
      </c>
      <c r="AA11" s="187">
        <f>' Të dhënat për suksesin'!$E$11</f>
        <v>3</v>
      </c>
      <c r="AB11" s="187">
        <f>' Të dhënat për suksesin'!$F$11</f>
        <v>5</v>
      </c>
      <c r="AC11" s="187">
        <f>' Të dhënat për suksesin'!$G$11</f>
        <v>4</v>
      </c>
      <c r="AD11" s="187">
        <f>' Të dhënat për suksesin'!$H$11</f>
        <v>5</v>
      </c>
      <c r="AE11" s="187">
        <f>' Të dhënat për suksesin'!$I$11</f>
        <v>0</v>
      </c>
      <c r="AF11" s="187">
        <f>' Të dhënat për suksesin'!$J$11</f>
        <v>3</v>
      </c>
      <c r="AG11" s="187">
        <f>' Të dhënat për suksesin'!$K$11</f>
        <v>4</v>
      </c>
      <c r="AH11" s="187">
        <f>' Të dhënat për suksesin'!$L$11</f>
        <v>4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4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4.25</v>
      </c>
      <c r="AP11" s="52">
        <f>' Të dhënat për suksesin'!$T$11</f>
        <v>4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0</v>
      </c>
      <c r="AT11" s="172" t="str">
        <f>' Të dhënat për suksesin'!$X$11</f>
        <v>Shumë mirë(4)</v>
      </c>
      <c r="AV11"/>
      <c r="AX11" s="58" t="str">
        <f>Statistikat!A11</f>
        <v>Histori</v>
      </c>
      <c r="AY11" s="55">
        <f>COUNTIF(AF5:AF49,"=5")</f>
        <v>8</v>
      </c>
      <c r="AZ11" s="56">
        <f>ROUND(AY11*100/' Të dhënat për suksesin'!$S$2,2)</f>
        <v>29.63</v>
      </c>
      <c r="BA11" s="55">
        <f>COUNTIF(AF5:AF49,"=4")</f>
        <v>1</v>
      </c>
      <c r="BB11" s="56">
        <f>ROUND(BA11*100/' Të dhënat për suksesin'!$S$2,2)</f>
        <v>3.7</v>
      </c>
      <c r="BC11" s="55">
        <f>COUNTIF(AF5:AF49,"=3")</f>
        <v>8</v>
      </c>
      <c r="BD11" s="56">
        <f>ROUND(BC11*100/' Të dhënat për suksesin'!$S$2,2)</f>
        <v>29.63</v>
      </c>
      <c r="BE11" s="55">
        <f>COUNTIF(AF5:AF49,"=2")</f>
        <v>6</v>
      </c>
      <c r="BF11" s="56">
        <f>ROUND(BE11*100/' Të dhënat për suksesin'!$S$2,2)</f>
        <v>22.22</v>
      </c>
      <c r="BG11" s="55">
        <f>COUNTIF(AF5:AF49,"&gt;1")</f>
        <v>23</v>
      </c>
      <c r="BH11" s="56">
        <f>ROUND(BG11*100/' Të dhënat për suksesin'!$S$2,2)</f>
        <v>85.19</v>
      </c>
      <c r="BI11" s="55">
        <f>COUNTIF(AF5:AF49,"=1")</f>
        <v>4</v>
      </c>
      <c r="BJ11" s="56">
        <f>ROUND(BI11*100/' Të dhënat për suksesin'!$S$2,2)</f>
        <v>14.81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27</v>
      </c>
      <c r="BO11" s="57">
        <f>ROUND(SUM(BE$53:BE$57)/' Të dhënat për suksesin'!$S$2,2)</f>
        <v>3.11</v>
      </c>
      <c r="BU11" s="508"/>
      <c r="BV11" s="443"/>
      <c r="BW11" s="22" t="s">
        <v>38</v>
      </c>
      <c r="BX11" s="516">
        <f>COUNTIF(H5:H49,"F")</f>
        <v>10</v>
      </c>
      <c r="BY11" s="517"/>
      <c r="BZ11" s="26"/>
      <c r="CA11" s="27"/>
    </row>
    <row r="12" spans="1:79" ht="15" customHeight="1" thickTop="1" thickBot="1" x14ac:dyDescent="0.3">
      <c r="A12" s="180">
        <v>8</v>
      </c>
      <c r="B12" s="457"/>
      <c r="C12" s="457"/>
      <c r="D12" s="451"/>
      <c r="E12" s="454"/>
      <c r="F12" s="454"/>
      <c r="G12" s="197" t="str">
        <f>' Të dhënat për suksesin'!$B$12</f>
        <v>Bledion Elshani</v>
      </c>
      <c r="H12" s="204" t="str">
        <f>' Të dhënat për suksesin'!$C$12</f>
        <v>M</v>
      </c>
      <c r="I12" s="276" t="s">
        <v>179</v>
      </c>
      <c r="J12" s="247"/>
      <c r="K12" s="248"/>
      <c r="L12" s="247"/>
      <c r="M12" s="239"/>
      <c r="N12" s="242"/>
      <c r="O12" s="242"/>
      <c r="P12" s="249"/>
      <c r="Q12" s="243"/>
      <c r="R12" s="215"/>
      <c r="S12" s="242"/>
      <c r="T12" s="242"/>
      <c r="U12" s="242"/>
      <c r="V12" s="242"/>
      <c r="W12" s="242"/>
      <c r="X12" s="212"/>
      <c r="Y12" s="245"/>
      <c r="Z12" s="186">
        <f>' Të dhënat për suksesin'!$D$12</f>
        <v>3</v>
      </c>
      <c r="AA12" s="187">
        <f>' Të dhënat për suksesin'!$E$12</f>
        <v>5</v>
      </c>
      <c r="AB12" s="187">
        <f>' Të dhënat për suksesin'!$F$12</f>
        <v>5</v>
      </c>
      <c r="AC12" s="187">
        <f>' Të dhënat për suksesin'!$G$12</f>
        <v>3</v>
      </c>
      <c r="AD12" s="187">
        <f>' Të dhënat për suksesin'!$H$12</f>
        <v>5</v>
      </c>
      <c r="AE12" s="187">
        <f>' Të dhënat për suksesin'!$I$12</f>
        <v>0</v>
      </c>
      <c r="AF12" s="187">
        <f>' Të dhënat për suksesin'!$J$12</f>
        <v>3</v>
      </c>
      <c r="AG12" s="187">
        <f>' Të dhënat për suksesin'!$K$12</f>
        <v>3</v>
      </c>
      <c r="AH12" s="187">
        <f>' Të dhënat për suksesin'!$L$12</f>
        <v>3</v>
      </c>
      <c r="AI12" s="187">
        <f>' Të dhënat për suksesin'!$M$12</f>
        <v>4</v>
      </c>
      <c r="AJ12" s="187">
        <f>' Të dhënat për suksesin'!$N$12</f>
        <v>5</v>
      </c>
      <c r="AK12" s="187">
        <f>' Të dhënat për suksesin'!$O$12</f>
        <v>4</v>
      </c>
      <c r="AL12" s="187">
        <f>' Të dhënat për suksesin'!$P$12</f>
        <v>5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4</v>
      </c>
      <c r="AP12" s="52">
        <f>' Të dhënat për suksesin'!$T$12</f>
        <v>4</v>
      </c>
      <c r="AQ12" s="53">
        <f>' Të dhënat për suksesin'!$U$12</f>
        <v>0</v>
      </c>
      <c r="AR12" s="191">
        <f>' Të dhënat për suksesin'!$V$12</f>
        <v>6</v>
      </c>
      <c r="AS12" s="192">
        <f>' Të dhënat për suksesin'!$W$12</f>
        <v>0</v>
      </c>
      <c r="AT12" s="172" t="str">
        <f>' Të dhënat për suksesin'!$X$12</f>
        <v>Shumë mirë(4)</v>
      </c>
      <c r="AV12"/>
      <c r="AX12" s="58" t="str">
        <f>Statistikat!A12</f>
        <v>Gjeografi</v>
      </c>
      <c r="AY12" s="55">
        <f>COUNTIF(AG5:AG49,"=5")</f>
        <v>7</v>
      </c>
      <c r="AZ12" s="56">
        <f>ROUND(AY12*100/' Të dhënat për suksesin'!$S$2,2)</f>
        <v>25.93</v>
      </c>
      <c r="BA12" s="55">
        <f>COUNTIF(AG5:AG49,"=4")</f>
        <v>4</v>
      </c>
      <c r="BB12" s="56">
        <f>ROUND(BA12*100/' Të dhënat për suksesin'!$S$2,2)</f>
        <v>14.81</v>
      </c>
      <c r="BC12" s="55">
        <f>COUNTIF(AG5:AG49,"=3")</f>
        <v>5</v>
      </c>
      <c r="BD12" s="56">
        <f>ROUND(BC12*100/' Të dhënat për suksesin'!$S$2,2)</f>
        <v>18.52</v>
      </c>
      <c r="BE12" s="55">
        <f>COUNTIF(AG5:AG49,"=2")</f>
        <v>6</v>
      </c>
      <c r="BF12" s="56">
        <f>ROUND(BE12*100/' Të dhënat për suksesin'!$S$2,2)</f>
        <v>22.22</v>
      </c>
      <c r="BG12" s="55">
        <f>COUNTIF(AG5:AG49,"&gt;1")</f>
        <v>22</v>
      </c>
      <c r="BH12" s="56">
        <f>ROUND(BG12*100/' Të dhënat për suksesin'!$S$2,2)</f>
        <v>81.48</v>
      </c>
      <c r="BI12" s="55">
        <f>COUNTIF(AG5:AG49,"=1")</f>
        <v>5</v>
      </c>
      <c r="BJ12" s="56">
        <f>ROUND(BI12*100/' Të dhënat për suksesin'!$S$2,2)</f>
        <v>18.52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27</v>
      </c>
      <c r="BO12" s="57">
        <f>ROUND(SUM(BF$53:BF$57)/' Të dhënat për suksesin'!$S$2,2)</f>
        <v>3.07</v>
      </c>
      <c r="BU12" s="509"/>
      <c r="BV12" s="444"/>
      <c r="BW12" s="23" t="s">
        <v>39</v>
      </c>
      <c r="BX12" s="431">
        <f>$AO$2</f>
        <v>0</v>
      </c>
      <c r="BY12" s="432"/>
      <c r="BZ12" s="26"/>
      <c r="CA12" s="27"/>
    </row>
    <row r="13" spans="1:79" ht="15" customHeight="1" thickTop="1" thickBot="1" x14ac:dyDescent="0.3">
      <c r="A13" s="180">
        <v>9</v>
      </c>
      <c r="B13" s="457"/>
      <c r="C13" s="457"/>
      <c r="D13" s="451"/>
      <c r="E13" s="454"/>
      <c r="F13" s="454"/>
      <c r="G13" s="197" t="str">
        <f>' Të dhënat për suksesin'!$B$13</f>
        <v>Bleron Gashi</v>
      </c>
      <c r="H13" s="204" t="str">
        <f>' Të dhënat për suksesin'!$C$13</f>
        <v>M</v>
      </c>
      <c r="I13" s="276" t="s">
        <v>180</v>
      </c>
      <c r="J13" s="247"/>
      <c r="K13" s="248"/>
      <c r="L13" s="241"/>
      <c r="M13" s="239"/>
      <c r="N13" s="242"/>
      <c r="O13" s="242"/>
      <c r="P13" s="247"/>
      <c r="Q13" s="243"/>
      <c r="R13" s="215"/>
      <c r="S13" s="242"/>
      <c r="T13" s="242"/>
      <c r="U13" s="242"/>
      <c r="V13" s="242"/>
      <c r="W13" s="242"/>
      <c r="X13" s="212"/>
      <c r="Y13" s="245"/>
      <c r="Z13" s="186">
        <f>' Të dhënat për suksesin'!$D$13</f>
        <v>4</v>
      </c>
      <c r="AA13" s="187">
        <f>' Të dhënat për suksesin'!$E$13</f>
        <v>4</v>
      </c>
      <c r="AB13" s="187">
        <f>' Të dhënat për suksesin'!$F$13</f>
        <v>4</v>
      </c>
      <c r="AC13" s="187">
        <f>' Të dhënat për suksesin'!$G$13</f>
        <v>3</v>
      </c>
      <c r="AD13" s="187">
        <f>' Të dhënat për suksesin'!$H$13</f>
        <v>5</v>
      </c>
      <c r="AE13" s="187">
        <f>' Të dhënat për suksesin'!$I$13</f>
        <v>0</v>
      </c>
      <c r="AF13" s="187">
        <f>' Të dhënat për suksesin'!$J$13</f>
        <v>3</v>
      </c>
      <c r="AG13" s="187">
        <f>' Të dhënat për suksesin'!$K$13</f>
        <v>3</v>
      </c>
      <c r="AH13" s="187">
        <f>' Të dhënat për suksesin'!$L$13</f>
        <v>4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4</v>
      </c>
      <c r="AL13" s="187">
        <f>' Të dhënat për suksesin'!$P$13</f>
        <v>5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4.08</v>
      </c>
      <c r="AP13" s="52">
        <f>' Të dhënat për suksesin'!$T$13</f>
        <v>4</v>
      </c>
      <c r="AQ13" s="53">
        <f>' Të dhënat për suksesin'!$U$13</f>
        <v>0</v>
      </c>
      <c r="AR13" s="191">
        <f>' Të dhënat për suksesin'!$V$13</f>
        <v>17</v>
      </c>
      <c r="AS13" s="192">
        <f>' Të dhënat për suksesin'!$W$13</f>
        <v>0</v>
      </c>
      <c r="AT13" s="172" t="str">
        <f>' Të dhënat për suksesin'!$X$13</f>
        <v>Shumë mirë(4)</v>
      </c>
      <c r="AV13"/>
      <c r="AX13" s="58" t="str">
        <f>Statistikat!A13</f>
        <v>Edukatë qytetare</v>
      </c>
      <c r="AY13" s="55">
        <f>COUNTIF(AH5:AH49,"=5")</f>
        <v>8</v>
      </c>
      <c r="AZ13" s="56">
        <f>ROUND(AY13*100/' Të dhënat për suksesin'!$S$2,2)</f>
        <v>29.63</v>
      </c>
      <c r="BA13" s="55">
        <f>COUNTIF(AH5:AH49,"=4")</f>
        <v>5</v>
      </c>
      <c r="BB13" s="56">
        <f>ROUND(BA13*100/' Të dhënat për suksesin'!$S$2,2)</f>
        <v>18.52</v>
      </c>
      <c r="BC13" s="55">
        <f>COUNTIF(AH5:AH49,"=3")</f>
        <v>5</v>
      </c>
      <c r="BD13" s="56">
        <f>ROUND(BC13*100/' Të dhënat për suksesin'!$S$2,2)</f>
        <v>18.52</v>
      </c>
      <c r="BE13" s="55">
        <f>COUNTIF(AH5:AH49,"=2")</f>
        <v>9</v>
      </c>
      <c r="BF13" s="56">
        <f>ROUND(BE13*100/' Të dhënat për suksesin'!$S$2,2)</f>
        <v>33.33</v>
      </c>
      <c r="BG13" s="55">
        <f>COUNTIF(AH5:AH49,"&gt;1")</f>
        <v>27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27</v>
      </c>
      <c r="BO13" s="57">
        <f>ROUND(SUM(BG$53:BG$57)/' Të dhënat për suksesin'!$S$2,2)</f>
        <v>3.44</v>
      </c>
      <c r="BU13" s="501" t="s">
        <v>41</v>
      </c>
      <c r="BV13" s="442" t="s">
        <v>42</v>
      </c>
      <c r="BW13" s="22" t="s">
        <v>35</v>
      </c>
      <c r="BX13" s="427"/>
      <c r="BY13" s="428"/>
      <c r="BZ13" s="26"/>
      <c r="CA13" s="27"/>
    </row>
    <row r="14" spans="1:79" ht="15" customHeight="1" thickTop="1" thickBot="1" x14ac:dyDescent="0.3">
      <c r="A14" s="180">
        <v>10</v>
      </c>
      <c r="B14" s="457"/>
      <c r="C14" s="457"/>
      <c r="D14" s="451"/>
      <c r="E14" s="454"/>
      <c r="F14" s="454"/>
      <c r="G14" s="197" t="str">
        <f>' Të dhënat për suksesin'!$B$14</f>
        <v>Bardhyl Elshani</v>
      </c>
      <c r="H14" s="204" t="str">
        <f>' Të dhënat për suksesin'!$C$14</f>
        <v>M</v>
      </c>
      <c r="I14" s="276" t="s">
        <v>181</v>
      </c>
      <c r="J14" s="247"/>
      <c r="K14" s="248"/>
      <c r="L14" s="241"/>
      <c r="M14" s="239"/>
      <c r="N14" s="242"/>
      <c r="O14" s="242"/>
      <c r="P14" s="247"/>
      <c r="Q14" s="243"/>
      <c r="R14" s="216"/>
      <c r="S14" s="242"/>
      <c r="T14" s="242"/>
      <c r="U14" s="242"/>
      <c r="V14" s="242"/>
      <c r="W14" s="242"/>
      <c r="X14" s="212"/>
      <c r="Y14" s="245"/>
      <c r="Z14" s="186">
        <f>' Të dhënat për suksesin'!$D$14</f>
        <v>2</v>
      </c>
      <c r="AA14" s="187">
        <f>' Të dhënat për suksesin'!$E$14</f>
        <v>2</v>
      </c>
      <c r="AB14" s="187">
        <f>' Të dhënat për suksesin'!$F$14</f>
        <v>3</v>
      </c>
      <c r="AC14" s="187">
        <f>' Të dhënat për suksesin'!$G$14</f>
        <v>2</v>
      </c>
      <c r="AD14" s="187">
        <f>' Të dhënat për suksesin'!$H$14</f>
        <v>2</v>
      </c>
      <c r="AE14" s="187">
        <f>' Të dhënat për suksesin'!$I$14</f>
        <v>0</v>
      </c>
      <c r="AF14" s="187">
        <f>' Të dhënat për suksesin'!$J$14</f>
        <v>2</v>
      </c>
      <c r="AG14" s="187">
        <f>' Të dhënat për suksesin'!$K$14</f>
        <v>1</v>
      </c>
      <c r="AH14" s="187">
        <f>' Të dhënat për suksesin'!$L$14</f>
        <v>2</v>
      </c>
      <c r="AI14" s="187">
        <f>' Të dhënat për suksesin'!$M$14</f>
        <v>3</v>
      </c>
      <c r="AJ14" s="187">
        <f>' Të dhënat për suksesin'!$N$14</f>
        <v>2</v>
      </c>
      <c r="AK14" s="187">
        <f>' Të dhënat për suksesin'!$O$14</f>
        <v>2</v>
      </c>
      <c r="AL14" s="187">
        <f>' Të dhënat për suksesin'!$P$14</f>
        <v>4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1</v>
      </c>
      <c r="AP14" s="52">
        <f>' Të dhënat për suksesin'!$T$14</f>
        <v>1</v>
      </c>
      <c r="AQ14" s="53">
        <f>' Të dhënat për suksesin'!$U$14</f>
        <v>1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Pamjaftueshëm (1)</v>
      </c>
      <c r="AV14"/>
      <c r="AX14" s="58" t="str">
        <f>Statistikat!A14</f>
        <v>Edukatë muzikore</v>
      </c>
      <c r="AY14" s="55">
        <f>COUNTIF(AI5:AI49,"=5")</f>
        <v>14</v>
      </c>
      <c r="AZ14" s="56">
        <f>ROUND(AY14*100/' Të dhënat për suksesin'!$S$2,2)</f>
        <v>51.85</v>
      </c>
      <c r="BA14" s="55">
        <f>COUNTIF(AI5:AI49,"=4")</f>
        <v>5</v>
      </c>
      <c r="BB14" s="56">
        <f>ROUND(BA14*100/' Të dhënat për suksesin'!$S$2,2)</f>
        <v>18.52</v>
      </c>
      <c r="BC14" s="55">
        <f>COUNTIF(AI5:AI49,"=3")</f>
        <v>2</v>
      </c>
      <c r="BD14" s="56">
        <f>ROUND(BC14*100/' Të dhënat për suksesin'!$S$2,2)</f>
        <v>7.41</v>
      </c>
      <c r="BE14" s="55">
        <f>COUNTIF(AI5:AI49,"=2")</f>
        <v>6</v>
      </c>
      <c r="BF14" s="56">
        <f>ROUND(BE14*100/' Të dhënat për suksesin'!$S$2,2)</f>
        <v>22.22</v>
      </c>
      <c r="BG14" s="55">
        <f>COUNTIF(AI5:AI49,"&gt;1")</f>
        <v>27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27</v>
      </c>
      <c r="BO14" s="57">
        <f>ROUND(SUM(BH$53:BH$57)/' Të dhënat për suksesin'!$S$2,2)</f>
        <v>4</v>
      </c>
      <c r="BU14" s="502"/>
      <c r="BV14" s="443"/>
      <c r="BW14" s="22" t="s">
        <v>38</v>
      </c>
      <c r="BX14" s="427"/>
      <c r="BY14" s="428"/>
      <c r="BZ14" s="26"/>
      <c r="CA14" s="27"/>
    </row>
    <row r="15" spans="1:79" ht="15" customHeight="1" thickTop="1" thickBot="1" x14ac:dyDescent="0.3">
      <c r="A15" s="180">
        <v>11</v>
      </c>
      <c r="B15" s="457"/>
      <c r="C15" s="457"/>
      <c r="D15" s="451"/>
      <c r="E15" s="454"/>
      <c r="F15" s="454"/>
      <c r="G15" s="197" t="str">
        <f>' Të dhënat për suksesin'!$B$15</f>
        <v>Defrim Tutaj</v>
      </c>
      <c r="H15" s="204" t="str">
        <f>' Të dhënat për suksesin'!$C$15</f>
        <v>M</v>
      </c>
      <c r="I15" s="276" t="s">
        <v>182</v>
      </c>
      <c r="J15" s="247"/>
      <c r="K15" s="248"/>
      <c r="L15" s="249"/>
      <c r="M15" s="239"/>
      <c r="N15" s="242"/>
      <c r="O15" s="242"/>
      <c r="P15" s="249"/>
      <c r="Q15" s="243"/>
      <c r="R15" s="216"/>
      <c r="S15" s="242"/>
      <c r="T15" s="242"/>
      <c r="U15" s="242"/>
      <c r="V15" s="242"/>
      <c r="W15" s="242"/>
      <c r="X15" s="212"/>
      <c r="Y15" s="245"/>
      <c r="Z15" s="186">
        <f>' Të dhënat për suksesin'!$D$15</f>
        <v>1</v>
      </c>
      <c r="AA15" s="187">
        <f>' Të dhënat për suksesin'!$E$15</f>
        <v>1</v>
      </c>
      <c r="AB15" s="187">
        <f>' Të dhënat për suksesin'!$F$15</f>
        <v>2</v>
      </c>
      <c r="AC15" s="187">
        <f>' Të dhënat për suksesin'!$G$15</f>
        <v>2</v>
      </c>
      <c r="AD15" s="187">
        <f>' Të dhënat për suksesin'!$H$15</f>
        <v>2</v>
      </c>
      <c r="AE15" s="187">
        <f>' Të dhënat për suksesin'!$I$15</f>
        <v>0</v>
      </c>
      <c r="AF15" s="187">
        <f>' Të dhënat për suksesin'!$J$15</f>
        <v>1</v>
      </c>
      <c r="AG15" s="187">
        <f>' Të dhënat për suksesin'!$K$15</f>
        <v>1</v>
      </c>
      <c r="AH15" s="187">
        <f>' Të dhënat për suksesin'!$L$15</f>
        <v>2</v>
      </c>
      <c r="AI15" s="187">
        <f>' Të dhënat për suksesin'!$M$15</f>
        <v>2</v>
      </c>
      <c r="AJ15" s="187">
        <f>' Të dhënat për suksesin'!$N$15</f>
        <v>2</v>
      </c>
      <c r="AK15" s="187">
        <f>' Të dhënat për suksesin'!$O$15</f>
        <v>2</v>
      </c>
      <c r="AL15" s="187">
        <f>' Të dhënat për suksesin'!$P$15</f>
        <v>3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1</v>
      </c>
      <c r="AP15" s="52">
        <f>' Të dhënat për suksesin'!$T$15</f>
        <v>1</v>
      </c>
      <c r="AQ15" s="53">
        <f>' Të dhënat për suksesin'!$U$15</f>
        <v>4</v>
      </c>
      <c r="AR15" s="191">
        <f>' Të dhënat për suksesin'!$V$15</f>
        <v>47</v>
      </c>
      <c r="AS15" s="192">
        <f>' Të dhënat për suksesin'!$W$15</f>
        <v>5</v>
      </c>
      <c r="AT15" s="172" t="str">
        <f>' Të dhënat për suksesin'!$X$15</f>
        <v>Pamjaftueshëm (1)</v>
      </c>
      <c r="AV15"/>
      <c r="AX15" s="58" t="str">
        <f>Statistikat!A15</f>
        <v>Edukatë figurative</v>
      </c>
      <c r="AY15" s="55">
        <f>COUNTIF(AJ5:AJ49,"=5")</f>
        <v>15</v>
      </c>
      <c r="AZ15" s="56">
        <f>ROUND(AY15*100/' Të dhënat për suksesin'!$S$2,2)</f>
        <v>55.56</v>
      </c>
      <c r="BA15" s="55">
        <f>COUNTIF(AJ5:AJ49,"=4")</f>
        <v>2</v>
      </c>
      <c r="BB15" s="56">
        <f>ROUND(BA15*100/' Të dhënat për suksesin'!$S$2,2)</f>
        <v>7.41</v>
      </c>
      <c r="BC15" s="55">
        <f>COUNTIF(AJ5:AJ49,"=3")</f>
        <v>6</v>
      </c>
      <c r="BD15" s="56">
        <f>ROUND(BC15*100/' Të dhënat për suksesin'!$S$2,2)</f>
        <v>22.22</v>
      </c>
      <c r="BE15" s="55">
        <f>COUNTIF(AJ5:AJ49,"=2")</f>
        <v>4</v>
      </c>
      <c r="BF15" s="56">
        <f>ROUND(BE15*100/' Të dhënat për suksesin'!$S$2,2)</f>
        <v>14.81</v>
      </c>
      <c r="BG15" s="55">
        <f>COUNTIF(AJ5:AJ49,"&gt;1")</f>
        <v>27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27</v>
      </c>
      <c r="BO15" s="57">
        <f>ROUND(SUM(BI$53:BI$57)/' Të dhënat për suksesin'!$S$2,2)</f>
        <v>4.04</v>
      </c>
      <c r="BU15" s="502"/>
      <c r="BV15" s="444"/>
      <c r="BW15" s="23" t="s">
        <v>39</v>
      </c>
      <c r="BX15" s="429"/>
      <c r="BY15" s="430"/>
      <c r="BZ15" s="26"/>
      <c r="CA15" s="27"/>
    </row>
    <row r="16" spans="1:79" ht="15" customHeight="1" thickTop="1" thickBot="1" x14ac:dyDescent="0.3">
      <c r="A16" s="180">
        <v>12</v>
      </c>
      <c r="B16" s="457"/>
      <c r="C16" s="457"/>
      <c r="D16" s="451"/>
      <c r="E16" s="454"/>
      <c r="F16" s="454"/>
      <c r="G16" s="197" t="str">
        <f>' Të dhënat për suksesin'!$B$16</f>
        <v>Drilon Bytyqi</v>
      </c>
      <c r="H16" s="204" t="str">
        <f>' Të dhënat për suksesin'!$C$16</f>
        <v>M</v>
      </c>
      <c r="I16" s="276" t="s">
        <v>183</v>
      </c>
      <c r="J16" s="247"/>
      <c r="K16" s="248"/>
      <c r="L16" s="247"/>
      <c r="M16" s="239"/>
      <c r="N16" s="242"/>
      <c r="O16" s="242"/>
      <c r="P16" s="249"/>
      <c r="Q16" s="243"/>
      <c r="R16" s="216"/>
      <c r="S16" s="242"/>
      <c r="T16" s="242"/>
      <c r="U16" s="242"/>
      <c r="V16" s="242"/>
      <c r="W16" s="242"/>
      <c r="X16" s="212"/>
      <c r="Y16" s="245"/>
      <c r="Z16" s="186">
        <f>' Të dhënat për suksesin'!$D$16</f>
        <v>1</v>
      </c>
      <c r="AA16" s="187">
        <f>' Të dhënat për suksesin'!$E$16</f>
        <v>1</v>
      </c>
      <c r="AB16" s="187">
        <f>' Të dhënat për suksesin'!$F$16</f>
        <v>2</v>
      </c>
      <c r="AC16" s="187">
        <f>' Të dhënat për suksesin'!$G$16</f>
        <v>2</v>
      </c>
      <c r="AD16" s="187">
        <f>' Të dhënat për suksesin'!$H$16</f>
        <v>2</v>
      </c>
      <c r="AE16" s="187">
        <f>' Të dhënat për suksesin'!$I$16</f>
        <v>0</v>
      </c>
      <c r="AF16" s="187">
        <f>' Të dhënat për suksesin'!$J$16</f>
        <v>1</v>
      </c>
      <c r="AG16" s="187">
        <f>' Të dhënat për suksesin'!$K$16</f>
        <v>1</v>
      </c>
      <c r="AH16" s="187">
        <f>' Të dhënat për suksesin'!$L$16</f>
        <v>2</v>
      </c>
      <c r="AI16" s="187">
        <f>' Të dhënat për suksesin'!$M$16</f>
        <v>2</v>
      </c>
      <c r="AJ16" s="187">
        <f>' Të dhënat për suksesin'!$N$16</f>
        <v>2</v>
      </c>
      <c r="AK16" s="187">
        <f>' Të dhënat për suksesin'!$O$16</f>
        <v>2</v>
      </c>
      <c r="AL16" s="187">
        <f>' Të dhënat për suksesin'!$P$16</f>
        <v>3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1</v>
      </c>
      <c r="AP16" s="52">
        <f>' Të dhënat për suksesin'!$T$16</f>
        <v>1</v>
      </c>
      <c r="AQ16" s="53">
        <f>' Të dhënat për suksesin'!$U$16</f>
        <v>4</v>
      </c>
      <c r="AR16" s="191">
        <f>' Të dhënat për suksesin'!$V$16</f>
        <v>4</v>
      </c>
      <c r="AS16" s="192">
        <f>' Të dhënat për suksesin'!$W$16</f>
        <v>0</v>
      </c>
      <c r="AT16" s="172" t="str">
        <f>' Të dhënat për suksesin'!$X$16</f>
        <v>Pamjaftueshëm (1)</v>
      </c>
      <c r="AV16"/>
      <c r="AX16" s="58" t="str">
        <f>Statistikat!A16</f>
        <v>Teknologji</v>
      </c>
      <c r="AY16" s="55">
        <f>COUNTIF(AK5:AK49,"=5")</f>
        <v>6</v>
      </c>
      <c r="AZ16" s="56">
        <f>ROUND(AY16*100/' Të dhënat për suksesin'!$S$2,2)</f>
        <v>22.22</v>
      </c>
      <c r="BA16" s="55">
        <f>COUNTIF(AK5:AK49,"=4")</f>
        <v>8</v>
      </c>
      <c r="BB16" s="56">
        <f>ROUND(BA16*100/' Të dhënat për suksesin'!$S$2,2)</f>
        <v>29.63</v>
      </c>
      <c r="BC16" s="55">
        <f>COUNTIF(AK5:AK49,"=3")</f>
        <v>5</v>
      </c>
      <c r="BD16" s="56">
        <f>ROUND(BC16*100/' Të dhënat për suksesin'!$S$2,2)</f>
        <v>18.52</v>
      </c>
      <c r="BE16" s="55">
        <f>COUNTIF(AK5:AK49,"=2")</f>
        <v>8</v>
      </c>
      <c r="BF16" s="56">
        <f>ROUND(BE16*100/' Të dhënat për suksesin'!$S$2,2)</f>
        <v>29.63</v>
      </c>
      <c r="BG16" s="55">
        <f>COUNTIF(AK5:AK49,"&gt;1")</f>
        <v>27</v>
      </c>
      <c r="BH16" s="56">
        <f>ROUND(BG16*100/' Të dhënat për suksesin'!$S$2,2)</f>
        <v>100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27</v>
      </c>
      <c r="BO16" s="57">
        <f>ROUND(SUM(BJ$53:BJ$57)/' Të dhënat për suksesin'!$S$2,2)</f>
        <v>3.44</v>
      </c>
      <c r="BU16" s="502"/>
      <c r="BV16" s="442" t="s">
        <v>43</v>
      </c>
      <c r="BW16" s="22" t="s">
        <v>35</v>
      </c>
      <c r="BX16" s="427"/>
      <c r="BY16" s="428"/>
      <c r="BZ16" s="26"/>
      <c r="CA16" s="27"/>
    </row>
    <row r="17" spans="1:79" ht="15" customHeight="1" thickTop="1" thickBot="1" x14ac:dyDescent="0.3">
      <c r="A17" s="180">
        <v>13</v>
      </c>
      <c r="B17" s="457"/>
      <c r="C17" s="457"/>
      <c r="D17" s="451"/>
      <c r="E17" s="454"/>
      <c r="F17" s="454"/>
      <c r="G17" s="197" t="str">
        <f>' Të dhënat për suksesin'!$B$17</f>
        <v>Erisa Gashi</v>
      </c>
      <c r="H17" s="204" t="str">
        <f>' Të dhënat për suksesin'!$C$17</f>
        <v>F</v>
      </c>
      <c r="I17" s="276" t="s">
        <v>184</v>
      </c>
      <c r="J17" s="250"/>
      <c r="K17" s="248"/>
      <c r="L17" s="241"/>
      <c r="M17" s="239"/>
      <c r="N17" s="242"/>
      <c r="O17" s="242"/>
      <c r="P17" s="249"/>
      <c r="Q17" s="243"/>
      <c r="R17" s="216"/>
      <c r="S17" s="242"/>
      <c r="T17" s="242"/>
      <c r="U17" s="242"/>
      <c r="V17" s="242"/>
      <c r="W17" s="242"/>
      <c r="X17" s="212"/>
      <c r="Y17" s="245"/>
      <c r="Z17" s="186">
        <f>' Të dhënat për suksesin'!$D$17</f>
        <v>5</v>
      </c>
      <c r="AA17" s="187">
        <f>' Të dhënat për suksesin'!$E$17</f>
        <v>5</v>
      </c>
      <c r="AB17" s="187">
        <f>' Të dhënat për suksesin'!$F$17</f>
        <v>5</v>
      </c>
      <c r="AC17" s="187">
        <f>' Të dhënat për suksesin'!$G$17</f>
        <v>5</v>
      </c>
      <c r="AD17" s="187">
        <f>' Të dhënat për suksesin'!$H$17</f>
        <v>5</v>
      </c>
      <c r="AE17" s="187">
        <f>' Të dhënat për suksesin'!$I$17</f>
        <v>0</v>
      </c>
      <c r="AF17" s="187">
        <f>' Të dhënat për suksesin'!$J$17</f>
        <v>5</v>
      </c>
      <c r="AG17" s="187">
        <f>' Të dhënat për suksesin'!$K$17</f>
        <v>5</v>
      </c>
      <c r="AH17" s="187">
        <f>' Të dhënat për suksesin'!$L$17</f>
        <v>5</v>
      </c>
      <c r="AI17" s="187">
        <f>' Të dhënat për suksesin'!$M$17</f>
        <v>5</v>
      </c>
      <c r="AJ17" s="187">
        <f>' Të dhënat për suksesin'!$N$17</f>
        <v>5</v>
      </c>
      <c r="AK17" s="187">
        <f>' Të dhënat për suksesin'!$O$17</f>
        <v>5</v>
      </c>
      <c r="AL17" s="187">
        <f>' Të dhënat për suksesin'!$P$17</f>
        <v>5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5</v>
      </c>
      <c r="AP17" s="52">
        <f>' Të dhënat për suksesin'!$T$17</f>
        <v>5</v>
      </c>
      <c r="AQ17" s="53">
        <f>' Të dhënat për suksesin'!$U$17</f>
        <v>0</v>
      </c>
      <c r="AR17" s="191">
        <f>' Të dhënat për suksesin'!$V$17</f>
        <v>5</v>
      </c>
      <c r="AS17" s="192">
        <f>' Të dhënat për suksesin'!$W$17</f>
        <v>0</v>
      </c>
      <c r="AT17" s="172" t="str">
        <f>' Të dhënat për suksesin'!$X$17</f>
        <v>Shkëlqyeshëm(5)</v>
      </c>
      <c r="AV17"/>
      <c r="AX17" s="58" t="str">
        <f>Statistikat!A17</f>
        <v>Edukatë fizike</v>
      </c>
      <c r="AY17" s="55">
        <f>COUNTIF(AL5:AL49,"=5")</f>
        <v>18</v>
      </c>
      <c r="AZ17" s="56">
        <f>ROUND(AY17*100/' Të dhënat për suksesin'!$S$2,2)</f>
        <v>66.67</v>
      </c>
      <c r="BA17" s="55">
        <f>COUNTIF(AL5:AL49,"=4")</f>
        <v>6</v>
      </c>
      <c r="BB17" s="56">
        <f>ROUND(BA17*100/' Të dhënat për suksesin'!$S$2,2)</f>
        <v>22.22</v>
      </c>
      <c r="BC17" s="55">
        <f>COUNTIF(AL5:AL49,"=3")</f>
        <v>3</v>
      </c>
      <c r="BD17" s="56">
        <f>ROUND(BC17*100/' Të dhënat për suksesin'!$S$2,2)</f>
        <v>11.11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27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27</v>
      </c>
      <c r="BO17" s="57">
        <f>ROUND(SUM(BK$53:BK$57)/' Të dhënat për suksesin'!$S$2,2)</f>
        <v>4.5599999999999996</v>
      </c>
      <c r="BU17" s="502"/>
      <c r="BV17" s="443"/>
      <c r="BW17" s="22" t="s">
        <v>38</v>
      </c>
      <c r="BX17" s="427"/>
      <c r="BY17" s="428"/>
      <c r="BZ17" s="26"/>
      <c r="CA17" s="27"/>
    </row>
    <row r="18" spans="1:79" ht="15" customHeight="1" thickTop="1" thickBot="1" x14ac:dyDescent="0.3">
      <c r="A18" s="180">
        <v>14</v>
      </c>
      <c r="B18" s="457"/>
      <c r="C18" s="457"/>
      <c r="D18" s="451"/>
      <c r="E18" s="454"/>
      <c r="F18" s="454"/>
      <c r="G18" s="197" t="str">
        <f>' Të dhënat për suksesin'!$B$18</f>
        <v xml:space="preserve">Elsa Berisha </v>
      </c>
      <c r="H18" s="204" t="str">
        <f>' Të dhënat për suksesin'!$C$18</f>
        <v>F</v>
      </c>
      <c r="I18" s="276" t="s">
        <v>185</v>
      </c>
      <c r="J18" s="250"/>
      <c r="K18" s="248"/>
      <c r="L18" s="241"/>
      <c r="M18" s="239"/>
      <c r="N18" s="242"/>
      <c r="O18" s="242"/>
      <c r="P18" s="249"/>
      <c r="Q18" s="243"/>
      <c r="R18" s="215"/>
      <c r="S18" s="242"/>
      <c r="T18" s="242"/>
      <c r="U18" s="242"/>
      <c r="V18" s="242"/>
      <c r="W18" s="242"/>
      <c r="X18" s="212"/>
      <c r="Y18" s="245"/>
      <c r="Z18" s="186">
        <f>' Të dhënat për suksesin'!$D$18</f>
        <v>5</v>
      </c>
      <c r="AA18" s="187">
        <f>' Të dhënat për suksesin'!$E$18</f>
        <v>5</v>
      </c>
      <c r="AB18" s="187">
        <f>' Të dhënat për suksesin'!$F$18</f>
        <v>5</v>
      </c>
      <c r="AC18" s="187">
        <f>' Të dhënat për suksesin'!$G$18</f>
        <v>5</v>
      </c>
      <c r="AD18" s="187">
        <f>' Të dhënat për suksesin'!$H$18</f>
        <v>5</v>
      </c>
      <c r="AE18" s="187">
        <f>' Të dhënat për suksesin'!$I$18</f>
        <v>0</v>
      </c>
      <c r="AF18" s="187">
        <f>' Të dhënat për suksesin'!$J$18</f>
        <v>5</v>
      </c>
      <c r="AG18" s="187">
        <f>' Të dhënat për suksesin'!$K$18</f>
        <v>5</v>
      </c>
      <c r="AH18" s="187">
        <f>' Të dhënat për suksesin'!$L$18</f>
        <v>5</v>
      </c>
      <c r="AI18" s="187">
        <f>' Të dhënat për suksesin'!$M$18</f>
        <v>5</v>
      </c>
      <c r="AJ18" s="187">
        <f>' Të dhënat për suksesin'!$N$18</f>
        <v>5</v>
      </c>
      <c r="AK18" s="187">
        <f>' Të dhënat për suksesin'!$O$18</f>
        <v>5</v>
      </c>
      <c r="AL18" s="187">
        <f>' Të dhënat për suksesin'!$P$18</f>
        <v>5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5</v>
      </c>
      <c r="AP18" s="52">
        <f>' Të dhënat për suksesin'!$T$18</f>
        <v>5</v>
      </c>
      <c r="AQ18" s="53">
        <f>' Të dhënat për suksesin'!$U$18</f>
        <v>0</v>
      </c>
      <c r="AR18" s="191">
        <f>' Të dhënat për suksesin'!$V$18</f>
        <v>1</v>
      </c>
      <c r="AS18" s="192">
        <f>' Të dhënat për suksesin'!$W$18</f>
        <v>0</v>
      </c>
      <c r="AT18" s="172" t="str">
        <f>' Të dhënat për suksesin'!$X$18</f>
        <v>Shkëlqyeshëm(5)</v>
      </c>
      <c r="AV18"/>
      <c r="AX18" s="58" t="str">
        <f>Statistikat!A18</f>
        <v>Mz. Ekologjia dhe mjedisi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27</v>
      </c>
      <c r="BO18" s="57">
        <f>ROUND(SUM(BL$53:BL$57)/' Të dhënat për suksesin'!$S$2,2)</f>
        <v>0</v>
      </c>
      <c r="BU18" s="502"/>
      <c r="BV18" s="444"/>
      <c r="BW18" s="23" t="s">
        <v>39</v>
      </c>
      <c r="BX18" s="429"/>
      <c r="BY18" s="430"/>
      <c r="BZ18" s="26"/>
      <c r="CA18" s="27"/>
    </row>
    <row r="19" spans="1:79" ht="15" customHeight="1" thickTop="1" thickBot="1" x14ac:dyDescent="0.3">
      <c r="A19" s="180">
        <v>15</v>
      </c>
      <c r="B19" s="457"/>
      <c r="C19" s="457"/>
      <c r="D19" s="451"/>
      <c r="E19" s="454"/>
      <c r="F19" s="454"/>
      <c r="G19" s="197" t="str">
        <f>' Të dhënat për suksesin'!$B$19</f>
        <v xml:space="preserve">Erion Morina </v>
      </c>
      <c r="H19" s="204" t="str">
        <f>' Të dhënat për suksesin'!$C$19</f>
        <v>M</v>
      </c>
      <c r="I19" s="246" t="s">
        <v>186</v>
      </c>
      <c r="J19" s="250"/>
      <c r="K19" s="248"/>
      <c r="L19" s="241"/>
      <c r="M19" s="239"/>
      <c r="N19" s="242"/>
      <c r="O19" s="242"/>
      <c r="P19" s="249"/>
      <c r="Q19" s="243"/>
      <c r="R19" s="216"/>
      <c r="S19" s="242"/>
      <c r="T19" s="242"/>
      <c r="U19" s="242"/>
      <c r="V19" s="242"/>
      <c r="W19" s="242"/>
      <c r="X19" s="212"/>
      <c r="Y19" s="245"/>
      <c r="Z19" s="186">
        <f>' Të dhënat për suksesin'!$D$19</f>
        <v>4</v>
      </c>
      <c r="AA19" s="187">
        <f>' Të dhënat për suksesin'!$E$19</f>
        <v>4</v>
      </c>
      <c r="AB19" s="187">
        <f>' Të dhënat për suksesin'!$F$19</f>
        <v>4</v>
      </c>
      <c r="AC19" s="187">
        <f>' Të dhënat për suksesin'!$G$19</f>
        <v>3</v>
      </c>
      <c r="AD19" s="187">
        <f>' Të dhënat për suksesin'!$H$19</f>
        <v>4</v>
      </c>
      <c r="AE19" s="187">
        <f>' Të dhënat për suksesin'!$I$19</f>
        <v>0</v>
      </c>
      <c r="AF19" s="187">
        <f>' Të dhënat për suksesin'!$J$19</f>
        <v>3</v>
      </c>
      <c r="AG19" s="187">
        <f>' Të dhënat për suksesin'!$K$19</f>
        <v>3</v>
      </c>
      <c r="AH19" s="187">
        <f>' Të dhënat për suksesin'!$L$19</f>
        <v>3</v>
      </c>
      <c r="AI19" s="187">
        <f>' Të dhënat për suksesin'!$M$19</f>
        <v>5</v>
      </c>
      <c r="AJ19" s="187">
        <f>' Të dhënat për suksesin'!$N$19</f>
        <v>4</v>
      </c>
      <c r="AK19" s="187">
        <f>' Të dhënat për suksesin'!$O$19</f>
        <v>3</v>
      </c>
      <c r="AL19" s="187">
        <f>' Të dhënat për suksesin'!$P$19</f>
        <v>5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3.75</v>
      </c>
      <c r="AP19" s="52">
        <f>' Të dhënat për suksesin'!$T$19</f>
        <v>4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Shumë mirë(4)</v>
      </c>
      <c r="AV19"/>
      <c r="AX19" s="58" t="str">
        <f>Statistikat!A19</f>
        <v>Mz. Anglisht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27</v>
      </c>
      <c r="BO19" s="57">
        <f>ROUND(SUM(BM$53:BM$57)/' Të dhënat për suksesin'!$S$2,2)</f>
        <v>0</v>
      </c>
      <c r="BU19" s="502"/>
      <c r="BV19" s="442" t="s">
        <v>44</v>
      </c>
      <c r="BW19" s="22" t="s">
        <v>35</v>
      </c>
      <c r="BX19" s="427"/>
      <c r="BY19" s="428"/>
      <c r="BZ19" s="26"/>
      <c r="CA19" s="27"/>
    </row>
    <row r="20" spans="1:79" ht="15" customHeight="1" thickTop="1" thickBot="1" x14ac:dyDescent="0.25">
      <c r="A20" s="180">
        <v>16</v>
      </c>
      <c r="B20" s="457"/>
      <c r="C20" s="457"/>
      <c r="D20" s="451"/>
      <c r="E20" s="454"/>
      <c r="F20" s="454"/>
      <c r="G20" s="197" t="str">
        <f>' Të dhënat për suksesin'!$B$20</f>
        <v>Ermal Aliaj</v>
      </c>
      <c r="H20" s="204" t="str">
        <f>' Të dhënat për suksesin'!$C$20</f>
        <v>M</v>
      </c>
      <c r="I20" s="246" t="s">
        <v>187</v>
      </c>
      <c r="J20" s="250"/>
      <c r="K20" s="248"/>
      <c r="L20" s="249"/>
      <c r="M20" s="239"/>
      <c r="N20" s="242"/>
      <c r="O20" s="242"/>
      <c r="P20" s="247"/>
      <c r="Q20" s="243"/>
      <c r="R20" s="216"/>
      <c r="S20" s="242"/>
      <c r="T20" s="242"/>
      <c r="U20" s="242"/>
      <c r="V20" s="242"/>
      <c r="W20" s="242"/>
      <c r="X20" s="212"/>
      <c r="Y20" s="245"/>
      <c r="Z20" s="186">
        <f>' Të dhënat për suksesin'!$D$20</f>
        <v>3</v>
      </c>
      <c r="AA20" s="187">
        <f>' Të dhënat për suksesin'!$E$20</f>
        <v>4</v>
      </c>
      <c r="AB20" s="187">
        <f>' Të dhënat për suksesin'!$F$20</f>
        <v>4</v>
      </c>
      <c r="AC20" s="187">
        <f>' Të dhënat për suksesin'!$G$20</f>
        <v>4</v>
      </c>
      <c r="AD20" s="187">
        <f>' Të dhënat për suksesin'!$H$20</f>
        <v>4</v>
      </c>
      <c r="AE20" s="187">
        <f>' Të dhënat për suksesin'!$I$20</f>
        <v>0</v>
      </c>
      <c r="AF20" s="187">
        <f>' Të dhënat për suksesin'!$J$20</f>
        <v>3</v>
      </c>
      <c r="AG20" s="187">
        <f>' Të dhënat për suksesin'!$K$20</f>
        <v>3</v>
      </c>
      <c r="AH20" s="187">
        <f>' Të dhënat për suksesin'!$L$20</f>
        <v>4</v>
      </c>
      <c r="AI20" s="187">
        <f>' Të dhënat për suksesin'!$M$20</f>
        <v>5</v>
      </c>
      <c r="AJ20" s="187">
        <f>' Të dhënat për suksesin'!$N$20</f>
        <v>5</v>
      </c>
      <c r="AK20" s="187">
        <f>' Të dhënat për suksesin'!$O$20</f>
        <v>4</v>
      </c>
      <c r="AL20" s="187">
        <f>' Të dhënat për suksesin'!$P$20</f>
        <v>5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4</v>
      </c>
      <c r="AP20" s="52">
        <f>' Të dhënat për suksesin'!$T$20</f>
        <v>4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Shumë mirë(4)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64" t="s">
        <v>30</v>
      </c>
      <c r="BO20" s="465"/>
      <c r="BU20" s="502"/>
      <c r="BV20" s="443"/>
      <c r="BW20" s="22" t="s">
        <v>38</v>
      </c>
      <c r="BX20" s="427"/>
      <c r="BY20" s="428"/>
      <c r="BZ20" s="28"/>
      <c r="CA20" s="29"/>
    </row>
    <row r="21" spans="1:79" ht="15" customHeight="1" thickTop="1" thickBot="1" x14ac:dyDescent="0.3">
      <c r="A21" s="180">
        <v>17</v>
      </c>
      <c r="B21" s="457"/>
      <c r="C21" s="457"/>
      <c r="D21" s="451"/>
      <c r="E21" s="454"/>
      <c r="F21" s="454"/>
      <c r="G21" s="197" t="str">
        <f>' Të dhënat për suksesin'!$B$21</f>
        <v>Edi Kryeziu</v>
      </c>
      <c r="H21" s="204" t="str">
        <f>' Të dhënat për suksesin'!$C$21</f>
        <v>M</v>
      </c>
      <c r="I21" s="246" t="s">
        <v>188</v>
      </c>
      <c r="J21" s="250"/>
      <c r="K21" s="248"/>
      <c r="L21" s="241"/>
      <c r="M21" s="239"/>
      <c r="N21" s="242"/>
      <c r="O21" s="242"/>
      <c r="P21" s="247"/>
      <c r="Q21" s="243"/>
      <c r="R21" s="216"/>
      <c r="S21" s="242"/>
      <c r="T21" s="242"/>
      <c r="U21" s="242"/>
      <c r="V21" s="242"/>
      <c r="W21" s="242"/>
      <c r="X21" s="212"/>
      <c r="Y21" s="245"/>
      <c r="Z21" s="186">
        <f>' Të dhënat për suksesin'!$D$21</f>
        <v>2</v>
      </c>
      <c r="AA21" s="187">
        <f>' Të dhënat për suksesin'!$E$21</f>
        <v>2</v>
      </c>
      <c r="AB21" s="187">
        <f>' Të dhënat për suksesin'!$F$21</f>
        <v>2</v>
      </c>
      <c r="AC21" s="187">
        <f>' Të dhënat për suksesin'!$G$21</f>
        <v>3</v>
      </c>
      <c r="AD21" s="187">
        <f>' Të dhënat për suksesin'!$H$21</f>
        <v>2</v>
      </c>
      <c r="AE21" s="187">
        <f>' Të dhënat për suksesin'!$I$21</f>
        <v>0</v>
      </c>
      <c r="AF21" s="187">
        <f>' Të dhënat për suksesin'!$J$21</f>
        <v>2</v>
      </c>
      <c r="AG21" s="187">
        <f>' Të dhënat për suksesin'!$K$21</f>
        <v>2</v>
      </c>
      <c r="AH21" s="187">
        <f>' Të dhënat për suksesin'!$L$21</f>
        <v>2</v>
      </c>
      <c r="AI21" s="187">
        <f>' Të dhënat për suksesin'!$M$21</f>
        <v>2</v>
      </c>
      <c r="AJ21" s="187">
        <f>' Të dhënat për suksesin'!$N$21</f>
        <v>3</v>
      </c>
      <c r="AK21" s="187">
        <f>' Të dhënat për suksesin'!$O$21</f>
        <v>2</v>
      </c>
      <c r="AL21" s="187">
        <f>' Të dhënat për suksesin'!$P$21</f>
        <v>5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2.42</v>
      </c>
      <c r="AP21" s="52">
        <f>' Të dhënat për suksesin'!$T$21</f>
        <v>2</v>
      </c>
      <c r="AQ21" s="53">
        <f>' Të dhënat për suksesin'!$U$21</f>
        <v>0</v>
      </c>
      <c r="AR21" s="191">
        <f>' Të dhënat për suksesin'!$V$21</f>
        <v>30</v>
      </c>
      <c r="AS21" s="192">
        <f>' Të dhënat për suksesin'!$W$21</f>
        <v>1</v>
      </c>
      <c r="AT21" s="172" t="str">
        <f>' Të dhënat për suksesin'!$X$21</f>
        <v>Mjaftueshëm(2)</v>
      </c>
      <c r="AV21"/>
      <c r="AX21" s="8" t="s">
        <v>25</v>
      </c>
      <c r="AY21" s="59">
        <f>SUM(AY5:AY19)</f>
        <v>121</v>
      </c>
      <c r="AZ21" s="56">
        <f>ROUND((AY21*100/' Të dhënat për suksesin'!$D$2)/' Të dhënat për suksesin'!$S$2,2)</f>
        <v>37.35</v>
      </c>
      <c r="BA21" s="59">
        <f>SUM(BA5:BA19)</f>
        <v>58</v>
      </c>
      <c r="BB21" s="60">
        <f>ROUND((BA21*100/' Të dhënat për suksesin'!$D$2)/' Të dhënat për suksesin'!$S$2,2)</f>
        <v>17.899999999999999</v>
      </c>
      <c r="BC21" s="59">
        <f>SUM(BC5:BC19)</f>
        <v>53</v>
      </c>
      <c r="BD21" s="60">
        <f>ROUND((BC21*100/' Të dhënat për suksesin'!$D$2)/' Të dhënat për suksesin'!$S$2,2)</f>
        <v>16.36</v>
      </c>
      <c r="BE21" s="59">
        <f>SUM(BE5:BE19)</f>
        <v>79</v>
      </c>
      <c r="BF21" s="60">
        <f>ROUND((BE21*100/' Të dhënat për suksesin'!$D$2)/' Të dhënat për suksesin'!$S$2,2)</f>
        <v>24.38</v>
      </c>
      <c r="BG21" s="59">
        <f>SUM(BG5:BG19)</f>
        <v>311</v>
      </c>
      <c r="BH21" s="60">
        <f>ROUND((BG21*100/' Të dhënat për suksesin'!$D$2)/' Të dhënat për suksesin'!$S$2,2)</f>
        <v>95.99</v>
      </c>
      <c r="BI21" s="59">
        <f>SUM(BI5:BI19)</f>
        <v>13</v>
      </c>
      <c r="BJ21" s="60">
        <f>ROUND((BI21*100/' Të dhënat për suksesin'!$D$2)/' Të dhënat për suksesin'!$S$2,2)</f>
        <v>4.01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324</v>
      </c>
      <c r="BO21" s="61">
        <f>ROUND(SUM(BO5:BO19)/' Të dhënat për suksesin'!$D$2,2)</f>
        <v>3.6</v>
      </c>
      <c r="BU21" s="502"/>
      <c r="BV21" s="444"/>
      <c r="BW21" s="23" t="s">
        <v>39</v>
      </c>
      <c r="BX21" s="429"/>
      <c r="BY21" s="430"/>
      <c r="BZ21" s="510" t="s">
        <v>45</v>
      </c>
      <c r="CA21" s="511"/>
    </row>
    <row r="22" spans="1:79" ht="15" customHeight="1" thickTop="1" thickBot="1" x14ac:dyDescent="0.25">
      <c r="A22" s="180">
        <v>18</v>
      </c>
      <c r="B22" s="457"/>
      <c r="C22" s="457"/>
      <c r="D22" s="451"/>
      <c r="E22" s="454"/>
      <c r="F22" s="454"/>
      <c r="G22" s="197" t="str">
        <f>' Të dhënat për suksesin'!$B$22</f>
        <v>Fjolla Elshani</v>
      </c>
      <c r="H22" s="204" t="str">
        <f>' Të dhënat për suksesin'!$C$22</f>
        <v>F</v>
      </c>
      <c r="I22" s="246" t="s">
        <v>189</v>
      </c>
      <c r="J22" s="250"/>
      <c r="K22" s="248"/>
      <c r="L22" s="241"/>
      <c r="M22" s="239"/>
      <c r="N22" s="242"/>
      <c r="O22" s="242"/>
      <c r="P22" s="249"/>
      <c r="Q22" s="243"/>
      <c r="R22" s="215"/>
      <c r="S22" s="242"/>
      <c r="T22" s="242"/>
      <c r="U22" s="242"/>
      <c r="V22" s="242"/>
      <c r="W22" s="242"/>
      <c r="X22" s="212"/>
      <c r="Y22" s="245"/>
      <c r="Z22" s="186">
        <f>' Të dhënat për suksesin'!$D$22</f>
        <v>3</v>
      </c>
      <c r="AA22" s="187">
        <f>' Të dhënat për suksesin'!$E$22</f>
        <v>3</v>
      </c>
      <c r="AB22" s="187">
        <f>' Të dhënat për suksesin'!$F$22</f>
        <v>4</v>
      </c>
      <c r="AC22" s="187">
        <f>' Të dhënat për suksesin'!$G$22</f>
        <v>2</v>
      </c>
      <c r="AD22" s="187">
        <f>' Të dhënat për suksesin'!$H$22</f>
        <v>3</v>
      </c>
      <c r="AE22" s="187">
        <f>' Të dhënat për suksesin'!$I$22</f>
        <v>0</v>
      </c>
      <c r="AF22" s="187">
        <f>' Të dhënat për suksesin'!$J$22</f>
        <v>2</v>
      </c>
      <c r="AG22" s="187">
        <f>' Të dhënat për suksesin'!$K$22</f>
        <v>2</v>
      </c>
      <c r="AH22" s="187">
        <f>' Të dhënat për suksesin'!$L$22</f>
        <v>3</v>
      </c>
      <c r="AI22" s="187">
        <f>' Të dhënat për suksesin'!$M$22</f>
        <v>3</v>
      </c>
      <c r="AJ22" s="187">
        <f>' Të dhënat për suksesin'!$N$22</f>
        <v>3</v>
      </c>
      <c r="AK22" s="187">
        <f>' Të dhënat për suksesin'!$O$22</f>
        <v>3</v>
      </c>
      <c r="AL22" s="187">
        <f>' Të dhënat për suksesin'!$P$22</f>
        <v>4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2.92</v>
      </c>
      <c r="AP22" s="52">
        <f>' Të dhënat për suksesin'!$T$22</f>
        <v>3</v>
      </c>
      <c r="AQ22" s="53">
        <f>' Të dhënat për suksesin'!$U$22</f>
        <v>0</v>
      </c>
      <c r="AR22" s="191">
        <f>' Të dhënat për suksesin'!$V$22</f>
        <v>9</v>
      </c>
      <c r="AS22" s="192">
        <f>' Të dhënat për suksesin'!$W$22</f>
        <v>0</v>
      </c>
      <c r="AT22" s="172" t="str">
        <f>' Të dhënat për suksesin'!$X$22</f>
        <v>Mirë(3)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36" t="s">
        <v>62</v>
      </c>
      <c r="BI22" s="437"/>
      <c r="BJ22" s="438"/>
      <c r="BK22" s="62">
        <f>MAX(BK5:BK19)</f>
        <v>0</v>
      </c>
      <c r="BL22" s="13"/>
      <c r="BM22" s="13"/>
      <c r="BN22" s="13"/>
      <c r="BO22" s="11"/>
      <c r="BU22" s="502"/>
      <c r="BV22" s="442" t="s">
        <v>46</v>
      </c>
      <c r="BW22" s="22" t="s">
        <v>35</v>
      </c>
      <c r="BX22" s="427"/>
      <c r="BY22" s="428"/>
      <c r="BZ22" s="9" t="s">
        <v>36</v>
      </c>
      <c r="CA22" s="10" t="s">
        <v>47</v>
      </c>
    </row>
    <row r="23" spans="1:79" ht="15" customHeight="1" thickTop="1" thickBot="1" x14ac:dyDescent="0.25">
      <c r="A23" s="180">
        <v>19</v>
      </c>
      <c r="B23" s="457"/>
      <c r="C23" s="457"/>
      <c r="D23" s="451"/>
      <c r="E23" s="454"/>
      <c r="F23" s="454"/>
      <c r="G23" s="197" t="str">
        <f>' Të dhënat për suksesin'!$B$23</f>
        <v>Gentian Kabashi</v>
      </c>
      <c r="H23" s="204" t="str">
        <f>' Të dhënat për suksesin'!$C$23</f>
        <v>M</v>
      </c>
      <c r="I23" s="246" t="s">
        <v>190</v>
      </c>
      <c r="J23" s="250"/>
      <c r="K23" s="248"/>
      <c r="L23" s="249"/>
      <c r="M23" s="239"/>
      <c r="N23" s="242"/>
      <c r="O23" s="242"/>
      <c r="P23" s="249"/>
      <c r="Q23" s="243"/>
      <c r="R23" s="216"/>
      <c r="S23" s="242"/>
      <c r="T23" s="242"/>
      <c r="U23" s="242"/>
      <c r="V23" s="242"/>
      <c r="W23" s="242"/>
      <c r="X23" s="212"/>
      <c r="Y23" s="245"/>
      <c r="Z23" s="186">
        <f>' Të dhënat për suksesin'!$D$23</f>
        <v>5</v>
      </c>
      <c r="AA23" s="187">
        <f>' Të dhënat për suksesin'!$E$23</f>
        <v>5</v>
      </c>
      <c r="AB23" s="187">
        <f>' Të dhënat për suksesin'!$F$23</f>
        <v>5</v>
      </c>
      <c r="AC23" s="187">
        <f>' Të dhënat për suksesin'!$G$23</f>
        <v>5</v>
      </c>
      <c r="AD23" s="187">
        <f>' Të dhënat për suksesin'!$H$23</f>
        <v>5</v>
      </c>
      <c r="AE23" s="187">
        <f>' Të dhënat për suksesin'!$I$23</f>
        <v>0</v>
      </c>
      <c r="AF23" s="187">
        <f>' Të dhënat për suksesin'!$J$23</f>
        <v>5</v>
      </c>
      <c r="AG23" s="187">
        <f>' Të dhënat për suksesin'!$K$23</f>
        <v>5</v>
      </c>
      <c r="AH23" s="187">
        <f>' Të dhënat për suksesin'!$L$23</f>
        <v>5</v>
      </c>
      <c r="AI23" s="187">
        <f>' Të dhënat për suksesin'!$M$23</f>
        <v>5</v>
      </c>
      <c r="AJ23" s="187">
        <f>' Të dhënat për suksesin'!$N$23</f>
        <v>5</v>
      </c>
      <c r="AK23" s="187">
        <f>' Të dhënat për suksesin'!$O$23</f>
        <v>5</v>
      </c>
      <c r="AL23" s="187">
        <f>' Të dhënat për suksesin'!$P$23</f>
        <v>5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5</v>
      </c>
      <c r="AP23" s="52">
        <f>' Të dhënat për suksesin'!$T$23</f>
        <v>5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Shkëlqyeshëm(5)</v>
      </c>
      <c r="AV23"/>
      <c r="BU23" s="502"/>
      <c r="BV23" s="443"/>
      <c r="BW23" s="22" t="s">
        <v>38</v>
      </c>
      <c r="BX23" s="427"/>
      <c r="BY23" s="428"/>
      <c r="BZ23" s="26"/>
      <c r="CA23" s="27"/>
    </row>
    <row r="24" spans="1:79" ht="15" customHeight="1" thickTop="1" thickBot="1" x14ac:dyDescent="0.25">
      <c r="A24" s="180">
        <v>20</v>
      </c>
      <c r="B24" s="457"/>
      <c r="C24" s="457"/>
      <c r="D24" s="451"/>
      <c r="E24" s="454"/>
      <c r="F24" s="454"/>
      <c r="G24" s="197" t="str">
        <f>' Të dhënat për suksesin'!$B$24</f>
        <v>Kaltrina Kelmendi</v>
      </c>
      <c r="H24" s="204" t="str">
        <f>' Të dhënat për suksesin'!$C$24</f>
        <v>F</v>
      </c>
      <c r="I24" s="246" t="s">
        <v>180</v>
      </c>
      <c r="J24" s="250"/>
      <c r="K24" s="248"/>
      <c r="L24" s="241"/>
      <c r="M24" s="239"/>
      <c r="N24" s="242"/>
      <c r="O24" s="242"/>
      <c r="P24" s="249"/>
      <c r="Q24" s="243"/>
      <c r="R24" s="215"/>
      <c r="S24" s="242"/>
      <c r="T24" s="242"/>
      <c r="U24" s="242"/>
      <c r="V24" s="242"/>
      <c r="W24" s="242"/>
      <c r="X24" s="212"/>
      <c r="Y24" s="245"/>
      <c r="Z24" s="186">
        <f>' Të dhënat për suksesin'!$D$24</f>
        <v>5</v>
      </c>
      <c r="AA24" s="187">
        <f>' Të dhënat për suksesin'!$E$24</f>
        <v>5</v>
      </c>
      <c r="AB24" s="187">
        <f>' Të dhënat për suksesin'!$F$24</f>
        <v>5</v>
      </c>
      <c r="AC24" s="187">
        <f>' Të dhënat për suksesin'!$G$24</f>
        <v>5</v>
      </c>
      <c r="AD24" s="187">
        <f>' Të dhënat për suksesin'!$H$24</f>
        <v>5</v>
      </c>
      <c r="AE24" s="187">
        <f>' Të dhënat për suksesin'!$I$24</f>
        <v>0</v>
      </c>
      <c r="AF24" s="187">
        <f>' Të dhënat për suksesin'!$J$24</f>
        <v>5</v>
      </c>
      <c r="AG24" s="187">
        <f>' Të dhënat për suksesin'!$K$24</f>
        <v>5</v>
      </c>
      <c r="AH24" s="187">
        <f>' Të dhënat për suksesin'!$L$24</f>
        <v>5</v>
      </c>
      <c r="AI24" s="187">
        <f>' Të dhënat për suksesin'!$M$24</f>
        <v>5</v>
      </c>
      <c r="AJ24" s="187">
        <f>' Të dhënat për suksesin'!$N$24</f>
        <v>5</v>
      </c>
      <c r="AK24" s="187">
        <f>' Të dhënat për suksesin'!$O$24</f>
        <v>5</v>
      </c>
      <c r="AL24" s="187">
        <f>' Të dhënat për suksesin'!$P$24</f>
        <v>5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5</v>
      </c>
      <c r="AP24" s="52">
        <f>' Të dhënat për suksesin'!$T$24</f>
        <v>5</v>
      </c>
      <c r="AQ24" s="53">
        <f>' Të dhënat për suksesin'!$U$24</f>
        <v>0</v>
      </c>
      <c r="AR24" s="191">
        <f>' Të dhënat për suksesin'!$V$24</f>
        <v>6</v>
      </c>
      <c r="AS24" s="192">
        <f>' Të dhënat për suksesin'!$W$24</f>
        <v>0</v>
      </c>
      <c r="AT24" s="172" t="str">
        <f>' Të dhënat për suksesin'!$X$24</f>
        <v>Shkëlqyeshëm(5)</v>
      </c>
      <c r="AV24"/>
      <c r="BU24" s="502"/>
      <c r="BV24" s="444"/>
      <c r="BW24" s="23" t="s">
        <v>39</v>
      </c>
      <c r="BX24" s="429"/>
      <c r="BY24" s="430"/>
      <c r="BZ24" s="26"/>
      <c r="CA24" s="27"/>
    </row>
    <row r="25" spans="1:79" ht="15" customHeight="1" thickTop="1" thickBot="1" x14ac:dyDescent="0.25">
      <c r="A25" s="180">
        <v>21</v>
      </c>
      <c r="B25" s="457"/>
      <c r="C25" s="457"/>
      <c r="D25" s="451"/>
      <c r="E25" s="454"/>
      <c r="F25" s="454"/>
      <c r="G25" s="197" t="str">
        <f>' Të dhënat për suksesin'!$B$25</f>
        <v>Lumni Deliaj</v>
      </c>
      <c r="H25" s="204" t="str">
        <f>' Të dhënat për suksesin'!$C$25</f>
        <v>M</v>
      </c>
      <c r="I25" s="246" t="s">
        <v>191</v>
      </c>
      <c r="J25" s="250"/>
      <c r="K25" s="248"/>
      <c r="L25" s="249"/>
      <c r="M25" s="239"/>
      <c r="N25" s="242"/>
      <c r="O25" s="242"/>
      <c r="P25" s="249"/>
      <c r="Q25" s="243"/>
      <c r="R25" s="215"/>
      <c r="S25" s="242"/>
      <c r="T25" s="242"/>
      <c r="U25" s="242"/>
      <c r="V25" s="242"/>
      <c r="W25" s="242"/>
      <c r="X25" s="212"/>
      <c r="Y25" s="245"/>
      <c r="Z25" s="186">
        <f>' Të dhënat për suksesin'!$D$25</f>
        <v>2</v>
      </c>
      <c r="AA25" s="187">
        <f>' Të dhënat për suksesin'!$E$25</f>
        <v>2</v>
      </c>
      <c r="AB25" s="187">
        <f>' Të dhënat për suksesin'!$F$25</f>
        <v>2</v>
      </c>
      <c r="AC25" s="187">
        <f>' Të dhënat për suksesin'!$G$25</f>
        <v>2</v>
      </c>
      <c r="AD25" s="187">
        <f>' Të dhënat për suksesin'!$H$25</f>
        <v>2</v>
      </c>
      <c r="AE25" s="187">
        <f>' Të dhënat për suksesin'!$I$25</f>
        <v>0</v>
      </c>
      <c r="AF25" s="187">
        <f>' Të dhënat për suksesin'!$J$25</f>
        <v>2</v>
      </c>
      <c r="AG25" s="187">
        <f>' Të dhënat për suksesin'!$K$25</f>
        <v>2</v>
      </c>
      <c r="AH25" s="187">
        <f>' Të dhënat për suksesin'!$L$25</f>
        <v>2</v>
      </c>
      <c r="AI25" s="187">
        <f>' Të dhënat për suksesin'!$M$25</f>
        <v>2</v>
      </c>
      <c r="AJ25" s="187">
        <f>' Të dhënat për suksesin'!$N$25</f>
        <v>2</v>
      </c>
      <c r="AK25" s="187">
        <f>' Të dhënat për suksesin'!$O$25</f>
        <v>2</v>
      </c>
      <c r="AL25" s="187">
        <f>' Të dhënat për suksesin'!$P$25</f>
        <v>3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2.08</v>
      </c>
      <c r="AP25" s="52">
        <f>' Të dhënat për suksesin'!$T$25</f>
        <v>2</v>
      </c>
      <c r="AQ25" s="53">
        <f>' Të dhënat për suksesin'!$U$25</f>
        <v>0</v>
      </c>
      <c r="AR25" s="191">
        <f>' Të dhënat për suksesin'!$V$25</f>
        <v>51</v>
      </c>
      <c r="AS25" s="192">
        <f>' Të dhënat për suksesin'!$W$25</f>
        <v>0</v>
      </c>
      <c r="AT25" s="172" t="str">
        <f>' Të dhënat për suksesin'!$X$25</f>
        <v>Mjaftueshëm(2)</v>
      </c>
      <c r="AV25"/>
      <c r="BU25" s="502"/>
      <c r="BV25" s="479" t="s">
        <v>48</v>
      </c>
      <c r="BW25" s="22" t="s">
        <v>35</v>
      </c>
      <c r="BX25" s="427"/>
      <c r="BY25" s="428"/>
      <c r="BZ25" s="26"/>
      <c r="CA25" s="27"/>
    </row>
    <row r="26" spans="1:79" ht="15" customHeight="1" thickTop="1" thickBot="1" x14ac:dyDescent="0.3">
      <c r="A26" s="180">
        <v>22</v>
      </c>
      <c r="B26" s="457"/>
      <c r="C26" s="457"/>
      <c r="D26" s="451"/>
      <c r="E26" s="454"/>
      <c r="F26" s="454"/>
      <c r="G26" s="197" t="str">
        <f>' Të dhënat për suksesin'!$B$26</f>
        <v>Nurije Gollopeni</v>
      </c>
      <c r="H26" s="204" t="str">
        <f>' Të dhënat për suksesin'!$C$26</f>
        <v>F</v>
      </c>
      <c r="I26" s="276" t="s">
        <v>194</v>
      </c>
      <c r="J26" s="250" t="s">
        <v>127</v>
      </c>
      <c r="K26" s="248"/>
      <c r="L26" s="247"/>
      <c r="M26" s="239"/>
      <c r="N26" s="242"/>
      <c r="O26" s="242"/>
      <c r="P26" s="247" t="s">
        <v>127</v>
      </c>
      <c r="Q26" s="243"/>
      <c r="R26" s="216"/>
      <c r="S26" s="242"/>
      <c r="T26" s="242"/>
      <c r="U26" s="242"/>
      <c r="V26" s="242"/>
      <c r="W26" s="242"/>
      <c r="X26" s="212"/>
      <c r="Y26" s="245"/>
      <c r="Z26" s="186">
        <f>' Të dhënat për suksesin'!$D$26</f>
        <v>3</v>
      </c>
      <c r="AA26" s="187">
        <f>' Të dhënat për suksesin'!$E$26</f>
        <v>2</v>
      </c>
      <c r="AB26" s="187">
        <f>' Të dhënat për suksesin'!$F$26</f>
        <v>3</v>
      </c>
      <c r="AC26" s="187">
        <f>' Të dhënat për suksesin'!$G$26</f>
        <v>2</v>
      </c>
      <c r="AD26" s="187">
        <f>' Të dhënat për suksesin'!$H$26</f>
        <v>2</v>
      </c>
      <c r="AE26" s="187">
        <f>' Të dhënat për suksesin'!$I$26</f>
        <v>0</v>
      </c>
      <c r="AF26" s="187">
        <f>' Të dhënat për suksesin'!$J$26</f>
        <v>2</v>
      </c>
      <c r="AG26" s="187">
        <f>' Të dhënat për suksesin'!$K$26</f>
        <v>2</v>
      </c>
      <c r="AH26" s="187">
        <f>' Të dhënat për suksesin'!$L$26</f>
        <v>2</v>
      </c>
      <c r="AI26" s="187">
        <f>' Të dhënat për suksesin'!$M$26</f>
        <v>4</v>
      </c>
      <c r="AJ26" s="187">
        <f>' Të dhënat për suksesin'!$N$26</f>
        <v>3</v>
      </c>
      <c r="AK26" s="187">
        <f>' Të dhënat për suksesin'!$O$26</f>
        <v>3</v>
      </c>
      <c r="AL26" s="187">
        <f>' Të dhënat për suksesin'!$P$26</f>
        <v>4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2.67</v>
      </c>
      <c r="AP26" s="52">
        <f>' Të dhënat për suksesin'!$T$26</f>
        <v>3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Mirë(3)</v>
      </c>
      <c r="AV26"/>
      <c r="BU26" s="502"/>
      <c r="BV26" s="480"/>
      <c r="BW26" s="22" t="s">
        <v>38</v>
      </c>
      <c r="BX26" s="427"/>
      <c r="BY26" s="428"/>
      <c r="BZ26" s="26"/>
      <c r="CA26" s="27"/>
    </row>
    <row r="27" spans="1:79" ht="15" customHeight="1" thickTop="1" thickBot="1" x14ac:dyDescent="0.3">
      <c r="A27" s="180">
        <v>23</v>
      </c>
      <c r="B27" s="457"/>
      <c r="C27" s="457"/>
      <c r="D27" s="451"/>
      <c r="E27" s="454"/>
      <c r="F27" s="454"/>
      <c r="G27" s="197" t="str">
        <f>' Të dhënat për suksesin'!$B$27</f>
        <v>Gongje Luzhnica</v>
      </c>
      <c r="H27" s="204" t="str">
        <f>' Të dhënat për suksesin'!$C$27</f>
        <v>F</v>
      </c>
      <c r="I27" s="276"/>
      <c r="J27" s="250"/>
      <c r="K27" s="248"/>
      <c r="L27" s="247"/>
      <c r="M27" s="239"/>
      <c r="N27" s="242"/>
      <c r="O27" s="242"/>
      <c r="P27" s="247"/>
      <c r="Q27" s="243"/>
      <c r="R27" s="216"/>
      <c r="S27" s="242"/>
      <c r="T27" s="242"/>
      <c r="U27" s="242"/>
      <c r="V27" s="242"/>
      <c r="W27" s="242"/>
      <c r="X27" s="212"/>
      <c r="Y27" s="245"/>
      <c r="Z27" s="186">
        <f>' Të dhënat për suksesin'!$D$27</f>
        <v>5</v>
      </c>
      <c r="AA27" s="187">
        <f>' Të dhënat për suksesin'!$E$27</f>
        <v>5</v>
      </c>
      <c r="AB27" s="187">
        <f>' Të dhënat për suksesin'!$F$27</f>
        <v>5</v>
      </c>
      <c r="AC27" s="187">
        <f>' Të dhënat për suksesin'!$G$27</f>
        <v>5</v>
      </c>
      <c r="AD27" s="187">
        <f>' Të dhënat për suksesin'!$H$27</f>
        <v>5</v>
      </c>
      <c r="AE27" s="187">
        <f>' Të dhënat për suksesin'!$I$27</f>
        <v>0</v>
      </c>
      <c r="AF27" s="187">
        <f>' Të dhënat për suksesin'!$J$27</f>
        <v>5</v>
      </c>
      <c r="AG27" s="187">
        <f>' Të dhënat për suksesin'!$K$27</f>
        <v>5</v>
      </c>
      <c r="AH27" s="187">
        <f>' Të dhënat për suksesin'!$L$27</f>
        <v>5</v>
      </c>
      <c r="AI27" s="187">
        <f>' Të dhënat për suksesin'!$M$27</f>
        <v>5</v>
      </c>
      <c r="AJ27" s="187">
        <f>' Të dhënat për suksesin'!$N$27</f>
        <v>5</v>
      </c>
      <c r="AK27" s="187">
        <f>' Të dhënat për suksesin'!$O$27</f>
        <v>5</v>
      </c>
      <c r="AL27" s="187">
        <f>' Të dhënat për suksesin'!$P$27</f>
        <v>5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5</v>
      </c>
      <c r="AP27" s="52">
        <f>' Të dhënat për suksesin'!$T$27</f>
        <v>5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Shkëlqyeshëm(5)</v>
      </c>
      <c r="AV27"/>
      <c r="BU27" s="502"/>
      <c r="BV27" s="481"/>
      <c r="BW27" s="23" t="s">
        <v>39</v>
      </c>
      <c r="BX27" s="429"/>
      <c r="BY27" s="430"/>
      <c r="BZ27" s="26"/>
      <c r="CA27" s="27"/>
    </row>
    <row r="28" spans="1:79" ht="15" customHeight="1" thickTop="1" thickBot="1" x14ac:dyDescent="0.25">
      <c r="A28" s="180">
        <v>24</v>
      </c>
      <c r="B28" s="457"/>
      <c r="C28" s="457"/>
      <c r="D28" s="451"/>
      <c r="E28" s="454"/>
      <c r="F28" s="454"/>
      <c r="G28" s="197" t="str">
        <f>' Të dhënat për suksesin'!$B$28</f>
        <v>Rosela Berisha</v>
      </c>
      <c r="H28" s="204" t="str">
        <f>' Të dhënat për suksesin'!$C$28</f>
        <v>F</v>
      </c>
      <c r="I28" s="246"/>
      <c r="J28" s="250"/>
      <c r="K28" s="248"/>
      <c r="L28" s="241"/>
      <c r="M28" s="239"/>
      <c r="N28" s="242"/>
      <c r="O28" s="242"/>
      <c r="P28" s="247"/>
      <c r="Q28" s="243"/>
      <c r="R28" s="216"/>
      <c r="S28" s="242"/>
      <c r="T28" s="242"/>
      <c r="U28" s="242"/>
      <c r="V28" s="242"/>
      <c r="W28" s="242"/>
      <c r="X28" s="212"/>
      <c r="Y28" s="245"/>
      <c r="Z28" s="186">
        <f>' Të dhënat për suksesin'!$D$28</f>
        <v>5</v>
      </c>
      <c r="AA28" s="187">
        <f>' Të dhënat për suksesin'!$E$28</f>
        <v>5</v>
      </c>
      <c r="AB28" s="187">
        <f>' Të dhënat për suksesin'!$F$28</f>
        <v>5</v>
      </c>
      <c r="AC28" s="187">
        <f>' Të dhënat për suksesin'!$G$28</f>
        <v>5</v>
      </c>
      <c r="AD28" s="187">
        <f>' Të dhënat për suksesin'!$H$28</f>
        <v>5</v>
      </c>
      <c r="AE28" s="187">
        <f>' Të dhënat për suksesin'!$I$28</f>
        <v>0</v>
      </c>
      <c r="AF28" s="187">
        <f>' Të dhënat për suksesin'!$J$28</f>
        <v>5</v>
      </c>
      <c r="AG28" s="187">
        <f>' Të dhënat për suksesin'!$K$28</f>
        <v>5</v>
      </c>
      <c r="AH28" s="187">
        <f>' Të dhënat për suksesin'!$L$28</f>
        <v>5</v>
      </c>
      <c r="AI28" s="187">
        <f>' Të dhënat për suksesin'!$M$28</f>
        <v>5</v>
      </c>
      <c r="AJ28" s="187">
        <f>' Të dhënat për suksesin'!$N$28</f>
        <v>5</v>
      </c>
      <c r="AK28" s="187">
        <f>' Të dhënat për suksesin'!$O$28</f>
        <v>5</v>
      </c>
      <c r="AL28" s="187">
        <f>' Të dhënat për suksesin'!$P$28</f>
        <v>5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5</v>
      </c>
      <c r="AP28" s="52">
        <f>' Të dhënat për suksesin'!$T$28</f>
        <v>5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Shkëlqyeshëm(5)</v>
      </c>
      <c r="AV28"/>
      <c r="BU28" s="502"/>
      <c r="BV28" s="442" t="s">
        <v>49</v>
      </c>
      <c r="BW28" s="22" t="s">
        <v>35</v>
      </c>
      <c r="BX28" s="427"/>
      <c r="BY28" s="428"/>
      <c r="BZ28" s="26"/>
      <c r="CA28" s="27"/>
    </row>
    <row r="29" spans="1:79" ht="15" customHeight="1" thickTop="1" thickBot="1" x14ac:dyDescent="0.25">
      <c r="A29" s="180">
        <v>25</v>
      </c>
      <c r="B29" s="457"/>
      <c r="C29" s="457"/>
      <c r="D29" s="451"/>
      <c r="E29" s="454"/>
      <c r="F29" s="454"/>
      <c r="G29" s="197" t="str">
        <f>' Të dhënat për suksesin'!$B$29</f>
        <v>Shpejtim Kryeziu</v>
      </c>
      <c r="H29" s="204" t="str">
        <f>' Të dhënat për suksesin'!$C$29</f>
        <v>M</v>
      </c>
      <c r="I29" s="246"/>
      <c r="J29" s="250"/>
      <c r="K29" s="248"/>
      <c r="L29" s="241"/>
      <c r="M29" s="239"/>
      <c r="N29" s="242"/>
      <c r="O29" s="242"/>
      <c r="P29" s="249"/>
      <c r="Q29" s="243"/>
      <c r="R29" s="216"/>
      <c r="S29" s="242"/>
      <c r="T29" s="242"/>
      <c r="U29" s="242"/>
      <c r="V29" s="242"/>
      <c r="W29" s="242"/>
      <c r="X29" s="212"/>
      <c r="Y29" s="245"/>
      <c r="Z29" s="186">
        <f>' Të dhënat për suksesin'!$D$29</f>
        <v>2</v>
      </c>
      <c r="AA29" s="187">
        <f>' Të dhënat për suksesin'!$E$29</f>
        <v>2</v>
      </c>
      <c r="AB29" s="187">
        <f>' Të dhënat për suksesin'!$F$29</f>
        <v>2</v>
      </c>
      <c r="AC29" s="187">
        <f>' Të dhënat për suksesin'!$G$29</f>
        <v>2</v>
      </c>
      <c r="AD29" s="187">
        <f>' Të dhënat për suksesin'!$H$29</f>
        <v>2</v>
      </c>
      <c r="AE29" s="187">
        <f>' Të dhënat për suksesin'!$I$29</f>
        <v>0</v>
      </c>
      <c r="AF29" s="187">
        <f>' Të dhënat për suksesin'!$J$29</f>
        <v>1</v>
      </c>
      <c r="AG29" s="187">
        <f>' Të dhënat për suksesin'!$K$29</f>
        <v>1</v>
      </c>
      <c r="AH29" s="187">
        <f>' Të dhënat për suksesin'!$L$29</f>
        <v>2</v>
      </c>
      <c r="AI29" s="187">
        <f>' Të dhënat për suksesin'!$M$29</f>
        <v>2</v>
      </c>
      <c r="AJ29" s="187">
        <f>' Të dhënat për suksesin'!$N$29</f>
        <v>3</v>
      </c>
      <c r="AK29" s="187">
        <f>' Të dhënat për suksesin'!$O$29</f>
        <v>2</v>
      </c>
      <c r="AL29" s="187">
        <f>' Të dhënat për suksesin'!$P$29</f>
        <v>4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1</v>
      </c>
      <c r="AP29" s="52">
        <f>' Të dhënat për suksesin'!$T$29</f>
        <v>1</v>
      </c>
      <c r="AQ29" s="53">
        <f>' Të dhënat për suksesin'!$U$29</f>
        <v>2</v>
      </c>
      <c r="AR29" s="191">
        <f>' Të dhënat për suksesin'!$V$29</f>
        <v>10</v>
      </c>
      <c r="AS29" s="192">
        <f>' Të dhënat për suksesin'!$W$29</f>
        <v>1</v>
      </c>
      <c r="AT29" s="172" t="str">
        <f>' Të dhënat për suksesin'!$X$29</f>
        <v>Pamjaftueshëm (1)</v>
      </c>
      <c r="AV29"/>
      <c r="BU29" s="502"/>
      <c r="BV29" s="443"/>
      <c r="BW29" s="22" t="s">
        <v>38</v>
      </c>
      <c r="BX29" s="427"/>
      <c r="BY29" s="428"/>
      <c r="BZ29" s="26"/>
      <c r="CA29" s="27"/>
    </row>
    <row r="30" spans="1:79" ht="15" customHeight="1" thickTop="1" thickBot="1" x14ac:dyDescent="0.25">
      <c r="A30" s="180">
        <v>26</v>
      </c>
      <c r="B30" s="457"/>
      <c r="C30" s="457"/>
      <c r="D30" s="451"/>
      <c r="E30" s="454"/>
      <c r="F30" s="454"/>
      <c r="G30" s="197" t="str">
        <f>' Të dhënat për suksesin'!$B$30</f>
        <v>Vigan Reshani</v>
      </c>
      <c r="H30" s="204" t="str">
        <f>' Të dhënat për suksesin'!$C$30</f>
        <v>M</v>
      </c>
      <c r="I30" s="246"/>
      <c r="J30" s="250"/>
      <c r="K30" s="248"/>
      <c r="L30" s="241"/>
      <c r="M30" s="239"/>
      <c r="N30" s="242"/>
      <c r="O30" s="242"/>
      <c r="P30" s="249"/>
      <c r="Q30" s="243"/>
      <c r="R30" s="216"/>
      <c r="S30" s="242"/>
      <c r="T30" s="242"/>
      <c r="U30" s="242"/>
      <c r="V30" s="242"/>
      <c r="W30" s="242"/>
      <c r="X30" s="212"/>
      <c r="Y30" s="245"/>
      <c r="Z30" s="186">
        <f>' Të dhënat për suksesin'!$D$30</f>
        <v>2</v>
      </c>
      <c r="AA30" s="187">
        <f>' Të dhënat për suksesin'!$E$30</f>
        <v>2</v>
      </c>
      <c r="AB30" s="187">
        <f>' Të dhënat për suksesin'!$F$30</f>
        <v>2</v>
      </c>
      <c r="AC30" s="187">
        <f>' Të dhënat për suksesin'!$G$30</f>
        <v>2</v>
      </c>
      <c r="AD30" s="187">
        <f>' Të dhënat për suksesin'!$H$30</f>
        <v>2</v>
      </c>
      <c r="AE30" s="187">
        <f>' Të dhënat për suksesin'!$I$30</f>
        <v>0</v>
      </c>
      <c r="AF30" s="187">
        <f>' Të dhënat për suksesin'!$J$30</f>
        <v>1</v>
      </c>
      <c r="AG30" s="187">
        <f>' Të dhënat për suksesin'!$K$30</f>
        <v>2</v>
      </c>
      <c r="AH30" s="187">
        <f>' Të dhënat për suksesin'!$L$30</f>
        <v>2</v>
      </c>
      <c r="AI30" s="187">
        <f>' Të dhënat për suksesin'!$M$30</f>
        <v>2</v>
      </c>
      <c r="AJ30" s="187">
        <f>' Të dhënat për suksesin'!$N$30</f>
        <v>3</v>
      </c>
      <c r="AK30" s="187">
        <f>' Të dhënat për suksesin'!$O$30</f>
        <v>2</v>
      </c>
      <c r="AL30" s="187">
        <f>' Të dhënat për suksesin'!$P$30</f>
        <v>4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1</v>
      </c>
      <c r="AP30" s="52">
        <f>' Të dhënat për suksesin'!$T$30</f>
        <v>1</v>
      </c>
      <c r="AQ30" s="53">
        <f>' Të dhënat për suksesin'!$U$30</f>
        <v>1</v>
      </c>
      <c r="AR30" s="191">
        <f>' Të dhënat për suksesin'!$V$30</f>
        <v>57</v>
      </c>
      <c r="AS30" s="192">
        <f>' Të dhënat për suksesin'!$W$30</f>
        <v>1</v>
      </c>
      <c r="AT30" s="172" t="str">
        <f>' Të dhënat për suksesin'!$X$30</f>
        <v>Pamjaftueshëm (1)</v>
      </c>
      <c r="AV30"/>
      <c r="BU30" s="502"/>
      <c r="BV30" s="444"/>
      <c r="BW30" s="23" t="s">
        <v>39</v>
      </c>
      <c r="BX30" s="431">
        <f>COUNTIF(AT5:AT49,"=1")</f>
        <v>0</v>
      </c>
      <c r="BY30" s="432"/>
      <c r="BZ30" s="26"/>
      <c r="CA30" s="27"/>
    </row>
    <row r="31" spans="1:79" ht="15" customHeight="1" thickTop="1" thickBot="1" x14ac:dyDescent="0.25">
      <c r="A31" s="180">
        <v>27</v>
      </c>
      <c r="B31" s="457"/>
      <c r="C31" s="457"/>
      <c r="D31" s="451"/>
      <c r="E31" s="454"/>
      <c r="F31" s="454"/>
      <c r="G31" s="197" t="str">
        <f>' Të dhënat për suksesin'!$B$31</f>
        <v>Florita Bytyqi</v>
      </c>
      <c r="H31" s="204" t="str">
        <f>' Të dhënat për suksesin'!$C$31</f>
        <v>F</v>
      </c>
      <c r="I31" s="246"/>
      <c r="J31" s="250"/>
      <c r="K31" s="248"/>
      <c r="L31" s="241"/>
      <c r="M31" s="239"/>
      <c r="N31" s="242"/>
      <c r="O31" s="242"/>
      <c r="P31" s="249"/>
      <c r="Q31" s="243"/>
      <c r="R31" s="216"/>
      <c r="S31" s="242"/>
      <c r="T31" s="242"/>
      <c r="U31" s="242"/>
      <c r="V31" s="242"/>
      <c r="W31" s="242"/>
      <c r="X31" s="212"/>
      <c r="Y31" s="245"/>
      <c r="Z31" s="186">
        <f>' Të dhënat për suksesin'!$D$31</f>
        <v>3</v>
      </c>
      <c r="AA31" s="187">
        <f>' Të dhënat për suksesin'!$E$31</f>
        <v>2</v>
      </c>
      <c r="AB31" s="187">
        <f>' Të dhënat për suksesin'!$F$31</f>
        <v>4</v>
      </c>
      <c r="AC31" s="187">
        <f>' Të dhënat për suksesin'!$G$31</f>
        <v>2</v>
      </c>
      <c r="AD31" s="187">
        <f>' Të dhënat për suksesin'!$H$31</f>
        <v>3</v>
      </c>
      <c r="AE31" s="187">
        <f>' Të dhënat për suksesin'!$I$31</f>
        <v>0</v>
      </c>
      <c r="AF31" s="187">
        <f>' Të dhënat për suksesin'!$J$31</f>
        <v>3</v>
      </c>
      <c r="AG31" s="187">
        <f>' Të dhënat për suksesin'!$K$31</f>
        <v>2</v>
      </c>
      <c r="AH31" s="187">
        <f>' Të dhënat për suksesin'!$L$31</f>
        <v>3</v>
      </c>
      <c r="AI31" s="187">
        <f>' Të dhënat për suksesin'!$M$31</f>
        <v>4</v>
      </c>
      <c r="AJ31" s="187">
        <f>' Të dhënat për suksesin'!$N$31</f>
        <v>5</v>
      </c>
      <c r="AK31" s="187">
        <f>' Të dhënat për suksesin'!$O$31</f>
        <v>3</v>
      </c>
      <c r="AL31" s="187">
        <f>' Të dhënat për suksesin'!$P$31</f>
        <v>5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3.25</v>
      </c>
      <c r="AP31" s="52">
        <f>' Të dhënat për suksesin'!$T$31</f>
        <v>3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Mirë(3)</v>
      </c>
      <c r="AV31"/>
      <c r="BU31" s="502"/>
      <c r="BV31" s="442" t="s">
        <v>50</v>
      </c>
      <c r="BW31" s="22" t="s">
        <v>35</v>
      </c>
      <c r="BX31" s="427"/>
      <c r="BY31" s="428"/>
      <c r="BZ31" s="26"/>
      <c r="CA31" s="27"/>
    </row>
    <row r="32" spans="1:79" ht="15" customHeight="1" thickTop="1" thickBot="1" x14ac:dyDescent="0.25">
      <c r="A32" s="180">
        <v>28</v>
      </c>
      <c r="B32" s="457"/>
      <c r="C32" s="457"/>
      <c r="D32" s="451"/>
      <c r="E32" s="454"/>
      <c r="F32" s="454"/>
      <c r="G32" s="197" t="str">
        <f>' Të dhënat për suksesin'!$B$32</f>
        <v xml:space="preserve"> </v>
      </c>
      <c r="H32" s="204">
        <f>' Të dhënat për suksesin'!$C$32</f>
        <v>0</v>
      </c>
      <c r="I32" s="246"/>
      <c r="J32" s="250"/>
      <c r="K32" s="248"/>
      <c r="L32" s="241"/>
      <c r="M32" s="239"/>
      <c r="N32" s="242"/>
      <c r="O32" s="242"/>
      <c r="P32" s="250"/>
      <c r="Q32" s="243"/>
      <c r="R32" s="216"/>
      <c r="S32" s="242"/>
      <c r="T32" s="242"/>
      <c r="U32" s="242"/>
      <c r="V32" s="242"/>
      <c r="W32" s="242"/>
      <c r="X32" s="212"/>
      <c r="Y32" s="245"/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2"/>
      <c r="BV32" s="443"/>
      <c r="BW32" s="22" t="s">
        <v>38</v>
      </c>
      <c r="BX32" s="427"/>
      <c r="BY32" s="428"/>
      <c r="BZ32" s="26"/>
      <c r="CA32" s="27"/>
    </row>
    <row r="33" spans="1:79" ht="15" customHeight="1" thickTop="1" thickBot="1" x14ac:dyDescent="0.25">
      <c r="A33" s="180">
        <v>29</v>
      </c>
      <c r="B33" s="457"/>
      <c r="C33" s="457"/>
      <c r="D33" s="451"/>
      <c r="E33" s="454"/>
      <c r="F33" s="454"/>
      <c r="G33" s="197">
        <f>' Të dhënat për suksesin'!$B$33</f>
        <v>0</v>
      </c>
      <c r="H33" s="204">
        <f>' Të dhënat për suksesin'!$C$33</f>
        <v>0</v>
      </c>
      <c r="I33" s="246"/>
      <c r="J33" s="250"/>
      <c r="K33" s="248"/>
      <c r="L33" s="249"/>
      <c r="M33" s="239"/>
      <c r="N33" s="242"/>
      <c r="O33" s="242"/>
      <c r="P33" s="250"/>
      <c r="Q33" s="243"/>
      <c r="R33" s="216"/>
      <c r="S33" s="242"/>
      <c r="T33" s="242"/>
      <c r="U33" s="242"/>
      <c r="V33" s="242"/>
      <c r="W33" s="242"/>
      <c r="X33" s="212"/>
      <c r="Y33" s="245"/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2"/>
      <c r="BV33" s="444"/>
      <c r="BW33" s="23" t="s">
        <v>39</v>
      </c>
      <c r="BX33" s="431">
        <f>COUNTIF(AT5:AT49,"=2")</f>
        <v>0</v>
      </c>
      <c r="BY33" s="432"/>
      <c r="BZ33" s="26"/>
      <c r="CA33" s="27"/>
    </row>
    <row r="34" spans="1:79" ht="15" customHeight="1" thickTop="1" thickBot="1" x14ac:dyDescent="0.25">
      <c r="A34" s="180">
        <v>30</v>
      </c>
      <c r="B34" s="457"/>
      <c r="C34" s="457"/>
      <c r="D34" s="451"/>
      <c r="E34" s="454"/>
      <c r="F34" s="454"/>
      <c r="G34" s="197">
        <f>' Të dhënat për suksesin'!$B$34</f>
        <v>0</v>
      </c>
      <c r="H34" s="204">
        <f>' Të dhënat për suksesin'!$C$34</f>
        <v>0</v>
      </c>
      <c r="I34" s="246"/>
      <c r="J34" s="250"/>
      <c r="K34" s="248"/>
      <c r="L34" s="247"/>
      <c r="M34" s="239"/>
      <c r="N34" s="242"/>
      <c r="O34" s="242"/>
      <c r="P34" s="250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2"/>
      <c r="BV34" s="466" t="s">
        <v>54</v>
      </c>
      <c r="BW34" s="22" t="s">
        <v>35</v>
      </c>
      <c r="BX34" s="435"/>
      <c r="BY34" s="435"/>
      <c r="BZ34" s="31"/>
      <c r="CA34" s="27"/>
    </row>
    <row r="35" spans="1:79" ht="15" customHeight="1" thickTop="1" thickBot="1" x14ac:dyDescent="0.25">
      <c r="A35" s="180">
        <v>31</v>
      </c>
      <c r="B35" s="457"/>
      <c r="C35" s="457"/>
      <c r="D35" s="451"/>
      <c r="E35" s="454"/>
      <c r="F35" s="454"/>
      <c r="G35" s="197">
        <f>' Të dhënat për suksesin'!$B$35</f>
        <v>0</v>
      </c>
      <c r="H35" s="204">
        <f>' Të dhënat për suksesin'!$C$35</f>
        <v>0</v>
      </c>
      <c r="I35" s="246"/>
      <c r="J35" s="250"/>
      <c r="K35" s="248"/>
      <c r="L35" s="249"/>
      <c r="M35" s="239"/>
      <c r="N35" s="242"/>
      <c r="O35" s="242"/>
      <c r="P35" s="250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2"/>
      <c r="BV35" s="467"/>
      <c r="BW35" s="22" t="s">
        <v>38</v>
      </c>
      <c r="BX35" s="435"/>
      <c r="BY35" s="435"/>
      <c r="BZ35" s="31"/>
      <c r="CA35" s="27"/>
    </row>
    <row r="36" spans="1:79" ht="15" customHeight="1" thickTop="1" thickBot="1" x14ac:dyDescent="0.25">
      <c r="A36" s="180">
        <v>32</v>
      </c>
      <c r="B36" s="457"/>
      <c r="C36" s="457"/>
      <c r="D36" s="451"/>
      <c r="E36" s="454"/>
      <c r="F36" s="454"/>
      <c r="G36" s="197">
        <f>' Të dhënat për suksesin'!$B$36</f>
        <v>0</v>
      </c>
      <c r="H36" s="204">
        <f>' Të dhënat për suksesin'!$C$36</f>
        <v>0</v>
      </c>
      <c r="I36" s="246"/>
      <c r="J36" s="250"/>
      <c r="K36" s="248"/>
      <c r="L36" s="241"/>
      <c r="M36" s="239"/>
      <c r="N36" s="242"/>
      <c r="O36" s="242"/>
      <c r="P36" s="250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2"/>
      <c r="BV36" s="468"/>
      <c r="BW36" s="23" t="s">
        <v>39</v>
      </c>
      <c r="BX36" s="449">
        <f>COUNTIF(AT5:AT49,"&gt;2")</f>
        <v>0</v>
      </c>
      <c r="BY36" s="449"/>
      <c r="BZ36" s="31"/>
      <c r="CA36" s="27"/>
    </row>
    <row r="37" spans="1:79" ht="15" customHeight="1" thickTop="1" thickBot="1" x14ac:dyDescent="0.25">
      <c r="A37" s="180">
        <v>33</v>
      </c>
      <c r="B37" s="457"/>
      <c r="C37" s="457"/>
      <c r="D37" s="451"/>
      <c r="E37" s="454"/>
      <c r="F37" s="454"/>
      <c r="G37" s="197">
        <f>' Të dhënat për suksesin'!$B$37</f>
        <v>0</v>
      </c>
      <c r="H37" s="204">
        <f>' Të dhënat për suksesin'!$C$37</f>
        <v>0</v>
      </c>
      <c r="I37" s="246"/>
      <c r="J37" s="250"/>
      <c r="K37" s="248"/>
      <c r="L37" s="249"/>
      <c r="M37" s="239"/>
      <c r="N37" s="242"/>
      <c r="O37" s="242"/>
      <c r="P37" s="250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2"/>
      <c r="BV37" s="445" t="s">
        <v>53</v>
      </c>
      <c r="BW37" s="22" t="s">
        <v>6</v>
      </c>
      <c r="BX37" s="448">
        <f>$AR$50</f>
        <v>261</v>
      </c>
      <c r="BY37" s="448"/>
      <c r="BZ37" s="31"/>
      <c r="CA37" s="27"/>
    </row>
    <row r="38" spans="1:79" ht="15" customHeight="1" thickTop="1" thickBot="1" x14ac:dyDescent="0.25">
      <c r="A38" s="180">
        <v>34</v>
      </c>
      <c r="B38" s="457"/>
      <c r="C38" s="457"/>
      <c r="D38" s="451"/>
      <c r="E38" s="454"/>
      <c r="F38" s="454"/>
      <c r="G38" s="197">
        <f>' Të dhënat për suksesin'!$B$38</f>
        <v>0</v>
      </c>
      <c r="H38" s="204">
        <f>' Të dhënat për suksesin'!$C$38</f>
        <v>0</v>
      </c>
      <c r="I38" s="246"/>
      <c r="J38" s="250"/>
      <c r="K38" s="248"/>
      <c r="L38" s="241"/>
      <c r="M38" s="239"/>
      <c r="N38" s="242"/>
      <c r="O38" s="242"/>
      <c r="P38" s="250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2"/>
      <c r="BV38" s="446"/>
      <c r="BW38" s="22" t="s">
        <v>7</v>
      </c>
      <c r="BX38" s="448">
        <f>$AS$50</f>
        <v>37</v>
      </c>
      <c r="BY38" s="448"/>
      <c r="BZ38" s="31"/>
      <c r="CA38" s="27"/>
    </row>
    <row r="39" spans="1:79" ht="15" customHeight="1" thickTop="1" thickBot="1" x14ac:dyDescent="0.25">
      <c r="A39" s="180">
        <v>35</v>
      </c>
      <c r="B39" s="457"/>
      <c r="C39" s="457"/>
      <c r="D39" s="451"/>
      <c r="E39" s="454"/>
      <c r="F39" s="454"/>
      <c r="G39" s="197">
        <f>' Të dhënat për suksesin'!$B$39</f>
        <v>0</v>
      </c>
      <c r="H39" s="204">
        <f>' Të dhënat për suksesin'!$C$39</f>
        <v>0</v>
      </c>
      <c r="I39" s="246"/>
      <c r="J39" s="250"/>
      <c r="K39" s="248"/>
      <c r="L39" s="247"/>
      <c r="M39" s="239"/>
      <c r="N39" s="242"/>
      <c r="O39" s="242"/>
      <c r="P39" s="250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2"/>
      <c r="BV39" s="447"/>
      <c r="BW39" s="23" t="s">
        <v>39</v>
      </c>
      <c r="BX39" s="449">
        <f>$AR$51</f>
        <v>298</v>
      </c>
      <c r="BY39" s="449"/>
      <c r="BZ39" s="31"/>
      <c r="CA39" s="27"/>
    </row>
    <row r="40" spans="1:79" ht="15" customHeight="1" thickTop="1" thickBot="1" x14ac:dyDescent="0.3">
      <c r="A40" s="180">
        <v>36</v>
      </c>
      <c r="B40" s="457"/>
      <c r="C40" s="457"/>
      <c r="D40" s="451"/>
      <c r="E40" s="454"/>
      <c r="F40" s="454"/>
      <c r="G40" s="197">
        <f>' Të dhënat për suksesin'!$B$40</f>
        <v>0</v>
      </c>
      <c r="H40" s="204">
        <f>' Të dhënat për suksesin'!$C$40</f>
        <v>0</v>
      </c>
      <c r="I40" s="251"/>
      <c r="J40" s="250"/>
      <c r="K40" s="250"/>
      <c r="L40" s="247"/>
      <c r="M40" s="239"/>
      <c r="N40" s="242"/>
      <c r="O40" s="242"/>
      <c r="P40" s="250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03"/>
      <c r="BV40" s="30" t="s">
        <v>51</v>
      </c>
      <c r="BW40" s="463"/>
      <c r="BX40" s="463"/>
      <c r="BY40" s="463"/>
      <c r="BZ40" s="32"/>
      <c r="CA40" s="29"/>
    </row>
    <row r="41" spans="1:79" ht="15" customHeight="1" thickTop="1" thickBot="1" x14ac:dyDescent="0.25">
      <c r="A41" s="180">
        <v>37</v>
      </c>
      <c r="B41" s="457"/>
      <c r="C41" s="457"/>
      <c r="D41" s="451"/>
      <c r="E41" s="454"/>
      <c r="F41" s="454"/>
      <c r="G41" s="197">
        <f>' Të dhënat për suksesin'!$B$41</f>
        <v>0</v>
      </c>
      <c r="H41" s="204">
        <f>' Të dhënat për suksesin'!$C$41</f>
        <v>0</v>
      </c>
      <c r="I41" s="246"/>
      <c r="J41" s="250"/>
      <c r="K41" s="248"/>
      <c r="L41" s="247"/>
      <c r="M41" s="247"/>
      <c r="N41" s="212"/>
      <c r="O41" s="212"/>
      <c r="P41" s="250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79" ht="15" customHeight="1" thickTop="1" thickBot="1" x14ac:dyDescent="0.25">
      <c r="A42" s="180">
        <v>38</v>
      </c>
      <c r="B42" s="457"/>
      <c r="C42" s="457"/>
      <c r="D42" s="451"/>
      <c r="E42" s="454"/>
      <c r="F42" s="454"/>
      <c r="G42" s="197">
        <f>' Të dhënat për suksesin'!$B$42</f>
        <v>0</v>
      </c>
      <c r="H42" s="204">
        <f>' Të dhënat për suksesin'!$C$42</f>
        <v>0</v>
      </c>
      <c r="I42" s="246"/>
      <c r="J42" s="250"/>
      <c r="K42" s="248"/>
      <c r="L42" s="247"/>
      <c r="M42" s="247"/>
      <c r="N42" s="212"/>
      <c r="O42" s="212"/>
      <c r="P42" s="250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79" ht="15" customHeight="1" thickTop="1" thickBot="1" x14ac:dyDescent="0.25">
      <c r="A43" s="180">
        <v>39</v>
      </c>
      <c r="B43" s="457"/>
      <c r="C43" s="457"/>
      <c r="D43" s="451"/>
      <c r="E43" s="454"/>
      <c r="F43" s="454"/>
      <c r="G43" s="197">
        <f>' Të dhënat për suksesin'!$B$43</f>
        <v>0</v>
      </c>
      <c r="H43" s="204">
        <f>' Të dhënat për suksesin'!$C$43</f>
        <v>0</v>
      </c>
      <c r="I43" s="246"/>
      <c r="J43" s="250"/>
      <c r="K43" s="248"/>
      <c r="L43" s="247"/>
      <c r="M43" s="247"/>
      <c r="N43" s="212"/>
      <c r="O43" s="212"/>
      <c r="P43" s="250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79" ht="15" customHeight="1" thickTop="1" thickBot="1" x14ac:dyDescent="0.25">
      <c r="A44" s="180">
        <v>40</v>
      </c>
      <c r="B44" s="457"/>
      <c r="C44" s="457"/>
      <c r="D44" s="451"/>
      <c r="E44" s="454"/>
      <c r="F44" s="454"/>
      <c r="G44" s="197">
        <f>' Të dhënat për suksesin'!$B$44</f>
        <v>0</v>
      </c>
      <c r="H44" s="204">
        <f>' Të dhënat për suksesin'!$C$44</f>
        <v>0</v>
      </c>
      <c r="I44" s="246"/>
      <c r="J44" s="250"/>
      <c r="K44" s="248"/>
      <c r="L44" s="247"/>
      <c r="M44" s="247"/>
      <c r="N44" s="212"/>
      <c r="O44" s="212"/>
      <c r="P44" s="250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79" ht="15" customHeight="1" thickTop="1" thickBot="1" x14ac:dyDescent="0.25">
      <c r="A45" s="180">
        <v>41</v>
      </c>
      <c r="B45" s="457"/>
      <c r="C45" s="457"/>
      <c r="D45" s="451"/>
      <c r="E45" s="454"/>
      <c r="F45" s="454"/>
      <c r="G45" s="197">
        <f>' Të dhënat për suksesin'!$B$45</f>
        <v>0</v>
      </c>
      <c r="H45" s="204">
        <f>' Të dhënat për suksesin'!$C$45</f>
        <v>0</v>
      </c>
      <c r="I45" s="246"/>
      <c r="J45" s="247"/>
      <c r="K45" s="248"/>
      <c r="L45" s="249"/>
      <c r="M45" s="247"/>
      <c r="N45" s="212"/>
      <c r="O45" s="212"/>
      <c r="P45" s="250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79" ht="15" customHeight="1" thickTop="1" thickBot="1" x14ac:dyDescent="0.25">
      <c r="A46" s="180">
        <v>42</v>
      </c>
      <c r="B46" s="457"/>
      <c r="C46" s="457"/>
      <c r="D46" s="451"/>
      <c r="E46" s="454"/>
      <c r="F46" s="454"/>
      <c r="G46" s="197">
        <f>' Të dhënat për suksesin'!$B$46</f>
        <v>0</v>
      </c>
      <c r="H46" s="204">
        <f>' Të dhënat për suksesin'!$C$46</f>
        <v>0</v>
      </c>
      <c r="I46" s="246"/>
      <c r="J46" s="250"/>
      <c r="K46" s="248"/>
      <c r="L46" s="247"/>
      <c r="M46" s="247"/>
      <c r="N46" s="212"/>
      <c r="O46" s="212"/>
      <c r="P46" s="250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79" ht="15" customHeight="1" thickTop="1" thickBot="1" x14ac:dyDescent="0.25">
      <c r="A47" s="180">
        <v>43</v>
      </c>
      <c r="B47" s="457"/>
      <c r="C47" s="457"/>
      <c r="D47" s="451"/>
      <c r="E47" s="454"/>
      <c r="F47" s="454"/>
      <c r="G47" s="197">
        <f>' Të dhënat për suksesin'!$B$47</f>
        <v>0</v>
      </c>
      <c r="H47" s="204">
        <f>' Të dhënat për suksesin'!$C$47</f>
        <v>0</v>
      </c>
      <c r="I47" s="246"/>
      <c r="J47" s="250"/>
      <c r="K47" s="248"/>
      <c r="L47" s="247"/>
      <c r="M47" s="247"/>
      <c r="N47" s="212"/>
      <c r="O47" s="212"/>
      <c r="P47" s="250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79" ht="15" customHeight="1" thickTop="1" thickBot="1" x14ac:dyDescent="0.25">
      <c r="A48" s="180">
        <v>44</v>
      </c>
      <c r="B48" s="457"/>
      <c r="C48" s="457"/>
      <c r="D48" s="451"/>
      <c r="E48" s="454"/>
      <c r="F48" s="454"/>
      <c r="G48" s="197">
        <f>' Të dhënat për suksesin'!$B$48</f>
        <v>0</v>
      </c>
      <c r="H48" s="204">
        <f>' Të dhënat për suksesin'!$C$48</f>
        <v>0</v>
      </c>
      <c r="I48" s="252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65" ht="15" customHeight="1" thickTop="1" thickBot="1" x14ac:dyDescent="0.25">
      <c r="A49" s="196">
        <v>45</v>
      </c>
      <c r="B49" s="458"/>
      <c r="C49" s="458"/>
      <c r="D49" s="452"/>
      <c r="E49" s="455"/>
      <c r="F49" s="455"/>
      <c r="G49" s="198">
        <f>' Të dhënat për suksesin'!$B$49</f>
        <v>0</v>
      </c>
      <c r="H49" s="205">
        <f>' Të dhënat për suksesin'!$C$49</f>
        <v>0</v>
      </c>
      <c r="I49" s="253"/>
      <c r="J49" s="254"/>
      <c r="K49" s="254"/>
      <c r="L49" s="254"/>
      <c r="M49" s="254"/>
      <c r="N49" s="255"/>
      <c r="O49" s="255"/>
      <c r="P49" s="254"/>
      <c r="Q49" s="256"/>
      <c r="R49" s="257"/>
      <c r="S49" s="255"/>
      <c r="T49" s="255"/>
      <c r="U49" s="255"/>
      <c r="V49" s="255"/>
      <c r="W49" s="255"/>
      <c r="X49" s="255"/>
      <c r="Y49" s="258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65" ht="15" customHeight="1" thickTop="1" thickBot="1" x14ac:dyDescent="0.25">
      <c r="A50" s="459"/>
      <c r="B50" s="460"/>
      <c r="C50" s="460"/>
      <c r="D50" s="460"/>
      <c r="E50" s="460"/>
      <c r="F50" s="460"/>
      <c r="G50" s="460"/>
      <c r="H50" s="460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2"/>
      <c r="AR50" s="63">
        <f>SUM(AR5:AR49)</f>
        <v>261</v>
      </c>
      <c r="AS50" s="64">
        <f>SUM(AS5:AS49)</f>
        <v>37</v>
      </c>
      <c r="AT50" s="433"/>
      <c r="AV50"/>
    </row>
    <row r="51" spans="1:65" ht="15" customHeight="1" thickTop="1" thickBot="1" x14ac:dyDescent="0.25">
      <c r="A51" s="284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6"/>
      <c r="AM51" s="284" t="s">
        <v>11</v>
      </c>
      <c r="AN51" s="285"/>
      <c r="AO51" s="285"/>
      <c r="AP51" s="285"/>
      <c r="AQ51" s="286"/>
      <c r="AR51" s="296">
        <f>SUM(AR50:AS50)</f>
        <v>298</v>
      </c>
      <c r="AS51" s="297"/>
      <c r="AT51" s="434"/>
      <c r="AX51" s="439" t="s">
        <v>29</v>
      </c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40"/>
      <c r="BK51" s="440"/>
      <c r="BL51" s="440"/>
      <c r="BM51" s="441"/>
    </row>
    <row r="52" spans="1:65" ht="14.25" thickTop="1" thickBo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1:65" ht="13.5" thickTop="1" x14ac:dyDescent="0.2">
      <c r="AX53" s="18" t="s">
        <v>28</v>
      </c>
      <c r="AY53" s="65">
        <f>AY5*5</f>
        <v>30</v>
      </c>
      <c r="AZ53" s="65">
        <f>AY6*5</f>
        <v>50</v>
      </c>
      <c r="BA53" s="65">
        <f>AY7*5</f>
        <v>45</v>
      </c>
      <c r="BB53" s="65">
        <f>AY8*5</f>
        <v>40</v>
      </c>
      <c r="BC53" s="65">
        <f>AY9*5</f>
        <v>60</v>
      </c>
      <c r="BD53" s="65">
        <f>AY10*5</f>
        <v>0</v>
      </c>
      <c r="BE53" s="65">
        <f>AY11*5</f>
        <v>40</v>
      </c>
      <c r="BF53" s="65">
        <f>AY12*5</f>
        <v>35</v>
      </c>
      <c r="BG53" s="65">
        <f>AY13*5</f>
        <v>40</v>
      </c>
      <c r="BH53" s="65">
        <f>AY14*5</f>
        <v>70</v>
      </c>
      <c r="BI53" s="65">
        <f>AY15*5</f>
        <v>75</v>
      </c>
      <c r="BJ53" s="65">
        <f>AY16*5</f>
        <v>30</v>
      </c>
      <c r="BK53" s="65">
        <f>AY17*5</f>
        <v>90</v>
      </c>
      <c r="BL53" s="65">
        <f>AY18*5</f>
        <v>0</v>
      </c>
      <c r="BM53" s="65">
        <f>AY19*5</f>
        <v>0</v>
      </c>
    </row>
    <row r="54" spans="1:65" x14ac:dyDescent="0.2">
      <c r="AX54" s="18" t="s">
        <v>28</v>
      </c>
      <c r="AY54" s="65">
        <f>BA5*4</f>
        <v>28</v>
      </c>
      <c r="AZ54" s="65">
        <f>BA6*4</f>
        <v>16</v>
      </c>
      <c r="BA54" s="65">
        <f>BA7*4</f>
        <v>32</v>
      </c>
      <c r="BB54" s="65">
        <f>BA8*4</f>
        <v>16</v>
      </c>
      <c r="BC54" s="65">
        <f>BA9*4</f>
        <v>16</v>
      </c>
      <c r="BD54" s="65">
        <f>BA10*4</f>
        <v>0</v>
      </c>
      <c r="BE54" s="65">
        <f>BA11*4</f>
        <v>4</v>
      </c>
      <c r="BF54" s="65">
        <f>BA12*4</f>
        <v>16</v>
      </c>
      <c r="BG54" s="65">
        <f>BA13*4</f>
        <v>20</v>
      </c>
      <c r="BH54" s="65">
        <f>BA14*4</f>
        <v>20</v>
      </c>
      <c r="BI54" s="65">
        <f>BA15*4</f>
        <v>8</v>
      </c>
      <c r="BJ54" s="65">
        <f>BA16*4</f>
        <v>32</v>
      </c>
      <c r="BK54" s="65">
        <f>BA17*4</f>
        <v>24</v>
      </c>
      <c r="BL54" s="65">
        <f>BA18*4</f>
        <v>0</v>
      </c>
      <c r="BM54" s="65">
        <f>BA19*4</f>
        <v>0</v>
      </c>
    </row>
    <row r="55" spans="1:65" x14ac:dyDescent="0.2">
      <c r="AX55" s="18" t="s">
        <v>28</v>
      </c>
      <c r="AY55" s="65">
        <f>BC5*3</f>
        <v>18</v>
      </c>
      <c r="AZ55" s="65">
        <f>BC6*3</f>
        <v>9</v>
      </c>
      <c r="BA55" s="65">
        <f>BC7*3</f>
        <v>9</v>
      </c>
      <c r="BB55" s="65">
        <f>BC8*3</f>
        <v>15</v>
      </c>
      <c r="BC55" s="65">
        <f>BC9*3</f>
        <v>6</v>
      </c>
      <c r="BD55" s="65">
        <f>BC10*3</f>
        <v>0</v>
      </c>
      <c r="BE55" s="65">
        <f>BC11*3</f>
        <v>24</v>
      </c>
      <c r="BF55" s="65">
        <f>BC12*3</f>
        <v>15</v>
      </c>
      <c r="BG55" s="65">
        <f>BC13*3</f>
        <v>15</v>
      </c>
      <c r="BH55" s="65">
        <f>BC14*3</f>
        <v>6</v>
      </c>
      <c r="BI55" s="65">
        <f>BC15*3</f>
        <v>18</v>
      </c>
      <c r="BJ55" s="65">
        <f>BC16*3</f>
        <v>15</v>
      </c>
      <c r="BK55" s="65">
        <f>BC17*3</f>
        <v>9</v>
      </c>
      <c r="BL55" s="65">
        <f>BC18*3</f>
        <v>0</v>
      </c>
      <c r="BM55" s="65">
        <f>BC19*3</f>
        <v>0</v>
      </c>
    </row>
    <row r="56" spans="1:65" x14ac:dyDescent="0.2">
      <c r="AX56" s="18" t="s">
        <v>28</v>
      </c>
      <c r="AY56" s="65">
        <f>BE5*2</f>
        <v>12</v>
      </c>
      <c r="AZ56" s="65">
        <f>BE6*2</f>
        <v>16</v>
      </c>
      <c r="BA56" s="65">
        <f>BE7*2</f>
        <v>14</v>
      </c>
      <c r="BB56" s="65">
        <f>BE8*2</f>
        <v>20</v>
      </c>
      <c r="BC56" s="65">
        <f>BE9*2</f>
        <v>18</v>
      </c>
      <c r="BD56" s="65">
        <f>BE10*2</f>
        <v>0</v>
      </c>
      <c r="BE56" s="65">
        <f>BE11*2</f>
        <v>12</v>
      </c>
      <c r="BF56" s="65">
        <f>BE12*2</f>
        <v>12</v>
      </c>
      <c r="BG56" s="65">
        <f>BE13*2</f>
        <v>18</v>
      </c>
      <c r="BH56" s="65">
        <f>BE14*2</f>
        <v>12</v>
      </c>
      <c r="BI56" s="65">
        <f>BE15*2</f>
        <v>8</v>
      </c>
      <c r="BJ56" s="65">
        <f>BE16*2</f>
        <v>16</v>
      </c>
      <c r="BK56" s="65">
        <f>BE17*2</f>
        <v>0</v>
      </c>
      <c r="BL56" s="65">
        <f>BE18*2</f>
        <v>0</v>
      </c>
      <c r="BM56" s="65">
        <f>BE19*2</f>
        <v>0</v>
      </c>
    </row>
    <row r="57" spans="1:65" x14ac:dyDescent="0.2">
      <c r="AX57" s="18" t="s">
        <v>28</v>
      </c>
      <c r="AY57" s="65">
        <f>BI5*1</f>
        <v>2</v>
      </c>
      <c r="AZ57" s="65">
        <f>BI6*1</f>
        <v>2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4</v>
      </c>
      <c r="BF57" s="65">
        <f>BI12*1</f>
        <v>5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1:65" x14ac:dyDescent="0.2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customSheetViews>
    <customSheetView guid="{FE062A7B-129A-47AA-BAF4-C05BB1B63AE1}" showGridLines="0" hiddenRows="1" hiddenColumns="1" showRuler="0" topLeftCell="X13">
      <selection activeCell="O35" sqref="O35"/>
      <pageMargins left="0.65" right="0.65" top="0.75" bottom="0.25" header="0.5" footer="0.5"/>
      <printOptions horizontalCentered="1" verticalCentered="1"/>
      <pageSetup paperSize="9" scale="55" fitToWidth="2" fitToHeight="2" orientation="landscape" r:id="rId1"/>
      <headerFooter alignWithMargins="0">
        <oddHeader>&amp;L&amp;F&amp;C&amp;A&amp;RFaqe:&amp;P</oddHeader>
        <oddFooter>&amp;LData: &amp;D</oddFooter>
      </headerFooter>
    </customSheetView>
    <customSheetView guid="{60D67EA6-9419-4398-B5B7-3ACAA4A41434}" showGridLines="0" hiddenRows="1" hiddenColumns="1" showRuler="0" topLeftCell="X4">
      <selection activeCell="P30" sqref="P30"/>
      <pageMargins left="0.65" right="0.65" top="0.75" bottom="0.25" header="0.5" footer="0.5"/>
      <printOptions horizontalCentered="1" verticalCentered="1"/>
      <pageSetup paperSize="9" scale="55" fitToWidth="2" fitToHeight="2" orientation="landscape" r:id="rId2"/>
      <headerFooter alignWithMargins="0">
        <oddHeader>&amp;L&amp;F&amp;C&amp;A&amp;RFaqe:&amp;P</oddHeader>
        <oddFooter>&amp;LData: &amp;D</oddFooter>
      </headerFooter>
    </customSheetView>
  </customSheetViews>
  <mergeCells count="74">
    <mergeCell ref="BU7:BU12"/>
    <mergeCell ref="BZ21:CA21"/>
    <mergeCell ref="BZ5:CA6"/>
    <mergeCell ref="BX10:BY10"/>
    <mergeCell ref="BX11:BY11"/>
    <mergeCell ref="BX12:BY12"/>
    <mergeCell ref="BX17:BY17"/>
    <mergeCell ref="BX20:BY20"/>
    <mergeCell ref="BX16:BY16"/>
    <mergeCell ref="BV13:BV15"/>
    <mergeCell ref="BV10:BV12"/>
    <mergeCell ref="BV7:BV9"/>
    <mergeCell ref="A1:F3"/>
    <mergeCell ref="Z1:AT2"/>
    <mergeCell ref="BV25:BV27"/>
    <mergeCell ref="AX1:BO1"/>
    <mergeCell ref="AR3:AS3"/>
    <mergeCell ref="Z3:AQ3"/>
    <mergeCell ref="G1:G3"/>
    <mergeCell ref="BV22:BV24"/>
    <mergeCell ref="X1:Y2"/>
    <mergeCell ref="Q1:W3"/>
    <mergeCell ref="H1:P3"/>
    <mergeCell ref="X3:Y3"/>
    <mergeCell ref="BU5:BY6"/>
    <mergeCell ref="BU13:BU40"/>
    <mergeCell ref="BU4:CA4"/>
    <mergeCell ref="BV16:BV18"/>
    <mergeCell ref="BX7:BY7"/>
    <mergeCell ref="BX8:BY8"/>
    <mergeCell ref="BX9:BY9"/>
    <mergeCell ref="BX15:BY15"/>
    <mergeCell ref="BX34:BY34"/>
    <mergeCell ref="BX21:BY21"/>
    <mergeCell ref="BX22:BY22"/>
    <mergeCell ref="BX25:BY25"/>
    <mergeCell ref="BX26:BY26"/>
    <mergeCell ref="BX23:BY23"/>
    <mergeCell ref="BX29:BY29"/>
    <mergeCell ref="BX27:BY27"/>
    <mergeCell ref="BX24:BY24"/>
    <mergeCell ref="BX13:BY13"/>
    <mergeCell ref="BX19:BY19"/>
    <mergeCell ref="A51:AL51"/>
    <mergeCell ref="D5:D49"/>
    <mergeCell ref="E5:E49"/>
    <mergeCell ref="F5:F49"/>
    <mergeCell ref="B5:B49"/>
    <mergeCell ref="C5:C49"/>
    <mergeCell ref="A50:AQ50"/>
    <mergeCell ref="AM51:AQ51"/>
    <mergeCell ref="BX35:BY35"/>
    <mergeCell ref="BH22:BJ22"/>
    <mergeCell ref="AX51:BM51"/>
    <mergeCell ref="AR51:AS51"/>
    <mergeCell ref="BV31:BV33"/>
    <mergeCell ref="BX31:BY31"/>
    <mergeCell ref="BV28:BV30"/>
    <mergeCell ref="BV37:BV39"/>
    <mergeCell ref="BX37:BY37"/>
    <mergeCell ref="BX38:BY38"/>
    <mergeCell ref="BX39:BY39"/>
    <mergeCell ref="BX36:BY36"/>
    <mergeCell ref="BX32:BY32"/>
    <mergeCell ref="BX33:BY33"/>
    <mergeCell ref="BW40:BY40"/>
    <mergeCell ref="BX28:BY28"/>
    <mergeCell ref="BX14:BY14"/>
    <mergeCell ref="BX18:BY18"/>
    <mergeCell ref="BX30:BY30"/>
    <mergeCell ref="AT50:AT51"/>
    <mergeCell ref="BN20:BO20"/>
    <mergeCell ref="BV34:BV36"/>
    <mergeCell ref="BV19:BV21"/>
  </mergeCells>
  <phoneticPr fontId="0" type="noConversion"/>
  <printOptions horizontalCentered="1" verticalCentered="1"/>
  <pageMargins left="0.65" right="0.65" top="0.75" bottom="0.25" header="0.5" footer="0.5"/>
  <pageSetup paperSize="9" scale="55" fitToWidth="2" fitToHeight="2" orientation="landscape" r:id="rId3"/>
  <headerFooter alignWithMargins="0">
    <oddHeader>&amp;L&amp;F&amp;C&amp;A&amp;RFaqe:&amp;P</oddHeader>
    <oddFooter>&amp;LData: &amp;D</oddFooter>
  </headerFooter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6"/>
  <sheetViews>
    <sheetView showGridLines="0" topLeftCell="A11" zoomScaleNormal="75" workbookViewId="0">
      <selection activeCell="A937" sqref="A937:J937"/>
    </sheetView>
  </sheetViews>
  <sheetFormatPr defaultRowHeight="12.75" x14ac:dyDescent="0.2"/>
  <cols>
    <col min="1" max="1" width="3.7109375" customWidth="1"/>
    <col min="2" max="2" width="17.5703125" customWidth="1"/>
    <col min="3" max="3" width="13" customWidth="1"/>
    <col min="4" max="4" width="11.42578125" customWidth="1"/>
    <col min="5" max="5" width="9.28515625" customWidth="1"/>
    <col min="6" max="6" width="13.42578125" customWidth="1"/>
    <col min="7" max="7" width="2.7109375" customWidth="1"/>
    <col min="8" max="8" width="3" customWidth="1"/>
    <col min="9" max="9" width="2.7109375" customWidth="1"/>
    <col min="10" max="10" width="10.28515625" customWidth="1"/>
    <col min="11" max="11" width="4.42578125" customWidth="1"/>
    <col min="12" max="12" width="17.42578125" customWidth="1"/>
    <col min="13" max="13" width="13.140625" customWidth="1"/>
    <col min="14" max="14" width="11.7109375" customWidth="1"/>
    <col min="15" max="15" width="9.28515625" customWidth="1"/>
    <col min="16" max="16" width="13.7109375" customWidth="1"/>
    <col min="17" max="17" width="3" customWidth="1"/>
    <col min="18" max="18" width="2.5703125" customWidth="1"/>
    <col min="19" max="19" width="2.42578125" customWidth="1"/>
    <col min="20" max="20" width="2.5703125" customWidth="1"/>
    <col min="21" max="21" width="6.42578125" customWidth="1"/>
    <col min="25" max="25" width="2.85546875" customWidth="1"/>
  </cols>
  <sheetData>
    <row r="1" spans="1:21" ht="15" customHeight="1" x14ac:dyDescent="0.25">
      <c r="A1" s="132"/>
      <c r="B1" s="133" t="s">
        <v>72</v>
      </c>
      <c r="C1" s="134" t="str">
        <f>'Të dhënat për Lib. amë'!$B$5</f>
        <v>VIII</v>
      </c>
      <c r="D1" s="133" t="s">
        <v>73</v>
      </c>
      <c r="E1" s="134">
        <f>'Të dhënat për Lib. amë'!$C$5</f>
        <v>1</v>
      </c>
      <c r="F1" s="133"/>
      <c r="G1" s="573" t="s">
        <v>74</v>
      </c>
      <c r="H1" s="573"/>
      <c r="I1" s="574" t="str">
        <f>'Të dhënat për Lib. amë'!$D$5</f>
        <v>2014/2015</v>
      </c>
      <c r="J1" s="575"/>
      <c r="K1" s="132"/>
      <c r="L1" s="133" t="s">
        <v>72</v>
      </c>
      <c r="M1" s="134" t="str">
        <f>'Të dhënat për Lib. amë'!$B$5</f>
        <v>VIII</v>
      </c>
      <c r="N1" s="133" t="s">
        <v>73</v>
      </c>
      <c r="O1" s="134">
        <f>'Të dhënat për Lib. amë'!$C$5</f>
        <v>1</v>
      </c>
      <c r="P1" s="133"/>
      <c r="Q1" s="579" t="s">
        <v>74</v>
      </c>
      <c r="R1" s="579"/>
      <c r="S1" s="574" t="str">
        <f>'Të dhënat për Lib. amë'!$D$5</f>
        <v>2014/2015</v>
      </c>
      <c r="T1" s="574"/>
      <c r="U1" s="575"/>
    </row>
    <row r="2" spans="1:21" ht="15" customHeight="1" x14ac:dyDescent="0.2">
      <c r="A2" s="135"/>
      <c r="B2" s="95" t="s">
        <v>75</v>
      </c>
      <c r="C2" s="567" t="str">
        <f>'Të dhënat për Lib. amë'!$E$5</f>
        <v>Klasa e tetë</v>
      </c>
      <c r="D2" s="567"/>
      <c r="E2" s="567"/>
      <c r="F2" s="567"/>
      <c r="G2" s="567"/>
      <c r="H2" s="567"/>
      <c r="I2" s="567"/>
      <c r="J2" s="568"/>
      <c r="K2" s="135"/>
      <c r="L2" s="95" t="s">
        <v>75</v>
      </c>
      <c r="M2" s="567" t="str">
        <f>'Të dhënat për Lib. amë'!$E$5</f>
        <v>Klasa e tetë</v>
      </c>
      <c r="N2" s="567"/>
      <c r="O2" s="567"/>
      <c r="P2" s="567"/>
      <c r="Q2" s="567"/>
      <c r="R2" s="567"/>
      <c r="S2" s="567"/>
      <c r="T2" s="567"/>
      <c r="U2" s="568"/>
    </row>
    <row r="3" spans="1:21" ht="15" customHeight="1" x14ac:dyDescent="0.2">
      <c r="A3" s="135"/>
      <c r="B3" s="95" t="s">
        <v>76</v>
      </c>
      <c r="C3" s="567" t="str">
        <f>'Të dhënat për Lib. amë'!$F$5</f>
        <v>SH F M U"Shkëndija " Suharekë</v>
      </c>
      <c r="D3" s="567"/>
      <c r="E3" s="567"/>
      <c r="F3" s="567"/>
      <c r="G3" s="567"/>
      <c r="H3" s="567"/>
      <c r="I3" s="567"/>
      <c r="J3" s="568"/>
      <c r="K3" s="135"/>
      <c r="L3" s="95" t="s">
        <v>76</v>
      </c>
      <c r="M3" s="567" t="str">
        <f>'Të dhënat për Lib. amë'!$F$5</f>
        <v>SH F M U"Shkëndija " Suharekë</v>
      </c>
      <c r="N3" s="567"/>
      <c r="O3" s="567"/>
      <c r="P3" s="567"/>
      <c r="Q3" s="567"/>
      <c r="R3" s="567"/>
      <c r="S3" s="567"/>
      <c r="T3" s="567"/>
      <c r="U3" s="568"/>
    </row>
    <row r="4" spans="1:21" ht="15" customHeight="1" x14ac:dyDescent="0.3">
      <c r="A4" s="529" t="s">
        <v>83</v>
      </c>
      <c r="B4" s="530"/>
      <c r="C4" s="530"/>
      <c r="D4" s="530"/>
      <c r="E4" s="530"/>
      <c r="F4" s="530"/>
      <c r="G4" s="530"/>
      <c r="H4" s="530"/>
      <c r="I4" s="530"/>
      <c r="J4" s="531"/>
      <c r="K4" s="529" t="s">
        <v>83</v>
      </c>
      <c r="L4" s="530"/>
      <c r="M4" s="530"/>
      <c r="N4" s="530"/>
      <c r="O4" s="530"/>
      <c r="P4" s="530"/>
      <c r="Q4" s="530"/>
      <c r="R4" s="530"/>
      <c r="S4" s="530"/>
      <c r="T4" s="530"/>
      <c r="U4" s="531"/>
    </row>
    <row r="5" spans="1:21" ht="15" customHeight="1" x14ac:dyDescent="0.2">
      <c r="A5" s="135"/>
      <c r="B5" s="95" t="s">
        <v>36</v>
      </c>
      <c r="C5" s="527" t="str">
        <f>'Të dhënat për Lib. amë'!$G$5</f>
        <v>Altin Kelmendi</v>
      </c>
      <c r="D5" s="527"/>
      <c r="E5" s="522" t="s">
        <v>84</v>
      </c>
      <c r="F5" s="522"/>
      <c r="G5" s="522"/>
      <c r="H5" s="527" t="str">
        <f>'Të dhënat për Lib. amë'!$I$5</f>
        <v>Feriz</v>
      </c>
      <c r="I5" s="527"/>
      <c r="J5" s="528"/>
      <c r="K5" s="135"/>
      <c r="L5" s="95" t="s">
        <v>36</v>
      </c>
      <c r="M5" s="527" t="str">
        <f>'Të dhënat për Lib. amë'!$G$28</f>
        <v>Rosela Berisha</v>
      </c>
      <c r="N5" s="527"/>
      <c r="O5" s="522" t="s">
        <v>84</v>
      </c>
      <c r="P5" s="522"/>
      <c r="Q5" s="522"/>
      <c r="R5" s="569">
        <f>'Të dhënat për Lib. amë'!$I$28</f>
        <v>0</v>
      </c>
      <c r="S5" s="569"/>
      <c r="T5" s="569"/>
      <c r="U5" s="578"/>
    </row>
    <row r="6" spans="1:21" ht="15" customHeight="1" x14ac:dyDescent="0.2">
      <c r="A6" s="135"/>
      <c r="B6" s="97" t="s">
        <v>85</v>
      </c>
      <c r="C6" s="114" t="str">
        <f>'Të dhënat për Lib. amë'!$J$5</f>
        <v xml:space="preserve"> </v>
      </c>
      <c r="D6" s="522" t="s">
        <v>86</v>
      </c>
      <c r="E6" s="522"/>
      <c r="F6" s="112" t="str">
        <f>'Të dhënat për Lib. amë'!$K$5</f>
        <v>14.01.2001</v>
      </c>
      <c r="G6" s="534"/>
      <c r="H6" s="534"/>
      <c r="I6" s="534"/>
      <c r="J6" s="564"/>
      <c r="K6" s="135"/>
      <c r="L6" s="97" t="s">
        <v>85</v>
      </c>
      <c r="M6" s="114">
        <f>'Të dhënat për Lib. amë'!$J$28</f>
        <v>0</v>
      </c>
      <c r="N6" s="522" t="s">
        <v>86</v>
      </c>
      <c r="O6" s="522"/>
      <c r="P6" s="112">
        <f>'Të dhënat për Lib. amë'!$K$28</f>
        <v>0</v>
      </c>
      <c r="Q6" s="534"/>
      <c r="R6" s="534"/>
      <c r="S6" s="534"/>
      <c r="T6" s="534"/>
      <c r="U6" s="564"/>
    </row>
    <row r="7" spans="1:21" ht="15" customHeight="1" x14ac:dyDescent="0.2">
      <c r="A7" s="135"/>
      <c r="B7" s="98" t="s">
        <v>94</v>
      </c>
      <c r="C7" s="112" t="str">
        <f>'Të dhënat për Lib. amë'!$L$5</f>
        <v>Prizren</v>
      </c>
      <c r="D7" s="94" t="s">
        <v>95</v>
      </c>
      <c r="E7" s="111">
        <f>'Të dhënat për Lib. amë'!$M$5</f>
        <v>0</v>
      </c>
      <c r="F7" s="95" t="s">
        <v>96</v>
      </c>
      <c r="G7" s="569">
        <f>'Të dhënat për Lib. amë'!$N$5</f>
        <v>0</v>
      </c>
      <c r="H7" s="569"/>
      <c r="I7" s="97" t="s">
        <v>113</v>
      </c>
      <c r="J7" s="210">
        <f>'Të dhënat për Lib. amë'!$O$5</f>
        <v>0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69">
        <f>'Të dhënat për Lib. amë'!$N$28</f>
        <v>0</v>
      </c>
      <c r="R7" s="569"/>
      <c r="S7" s="97" t="s">
        <v>113</v>
      </c>
      <c r="T7" s="527">
        <f>'Të dhënat për Lib. amë'!$O$28</f>
        <v>0</v>
      </c>
      <c r="U7" s="528"/>
    </row>
    <row r="8" spans="1:21" ht="15" customHeight="1" x14ac:dyDescent="0.2">
      <c r="A8" s="135"/>
      <c r="B8" s="534" t="s">
        <v>92</v>
      </c>
      <c r="C8" s="534"/>
      <c r="D8" s="110">
        <f>'Të dhënat për Lib. amë'!$A$5</f>
        <v>1</v>
      </c>
      <c r="E8" s="522" t="s">
        <v>93</v>
      </c>
      <c r="F8" s="522"/>
      <c r="G8" s="522"/>
      <c r="H8" s="567">
        <f>'Të dhënat për Lib. amë'!$A$5</f>
        <v>1</v>
      </c>
      <c r="I8" s="567"/>
      <c r="J8" s="568"/>
      <c r="K8" s="135"/>
      <c r="L8" s="534" t="s">
        <v>92</v>
      </c>
      <c r="M8" s="534"/>
      <c r="N8" s="110">
        <f>'Të dhënat për Lib. amë'!$A$28</f>
        <v>24</v>
      </c>
      <c r="O8" s="522" t="s">
        <v>93</v>
      </c>
      <c r="P8" s="522"/>
      <c r="Q8" s="522"/>
      <c r="R8" s="567">
        <f>'Të dhënat për Lib. amë'!$A$28</f>
        <v>24</v>
      </c>
      <c r="S8" s="567"/>
      <c r="T8" s="567"/>
      <c r="U8" s="568"/>
    </row>
    <row r="9" spans="1:21" ht="15" customHeight="1" x14ac:dyDescent="0.2">
      <c r="A9" s="135"/>
      <c r="B9" s="570" t="s">
        <v>98</v>
      </c>
      <c r="C9" s="570"/>
      <c r="D9" s="527">
        <f>'Të dhënat për Lib. amë'!$P$5</f>
        <v>0</v>
      </c>
      <c r="E9" s="527"/>
      <c r="F9" s="527"/>
      <c r="G9" s="527"/>
      <c r="H9" s="527"/>
      <c r="I9" s="527"/>
      <c r="J9" s="528"/>
      <c r="K9" s="135"/>
      <c r="L9" s="570" t="s">
        <v>98</v>
      </c>
      <c r="M9" s="570"/>
      <c r="N9" s="527">
        <f>'Të dhënat për Lib. amë'!$P$28</f>
        <v>0</v>
      </c>
      <c r="O9" s="527"/>
      <c r="P9" s="527"/>
      <c r="Q9" s="527"/>
      <c r="R9" s="527"/>
      <c r="S9" s="527"/>
      <c r="T9" s="527"/>
      <c r="U9" s="528"/>
    </row>
    <row r="10" spans="1:21" ht="15" customHeight="1" x14ac:dyDescent="0.3">
      <c r="A10" s="529" t="s">
        <v>91</v>
      </c>
      <c r="B10" s="582"/>
      <c r="C10" s="582"/>
      <c r="D10" s="582"/>
      <c r="E10" s="582"/>
      <c r="F10" s="582"/>
      <c r="G10" s="582"/>
      <c r="H10" s="582"/>
      <c r="I10" s="582"/>
      <c r="J10" s="583"/>
      <c r="K10" s="529" t="s">
        <v>91</v>
      </c>
      <c r="L10" s="582"/>
      <c r="M10" s="582"/>
      <c r="N10" s="582"/>
      <c r="O10" s="582"/>
      <c r="P10" s="582"/>
      <c r="Q10" s="582"/>
      <c r="R10" s="582"/>
      <c r="S10" s="582"/>
      <c r="T10" s="582"/>
      <c r="U10" s="583"/>
    </row>
    <row r="11" spans="1:21" ht="15" customHeight="1" x14ac:dyDescent="0.2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18" t="s">
        <v>105</v>
      </c>
      <c r="G11" s="518"/>
      <c r="H11" s="518"/>
      <c r="I11" s="527">
        <f>'Të dhënat për Lib. amë'!$S$5</f>
        <v>0</v>
      </c>
      <c r="J11" s="528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18" t="s">
        <v>105</v>
      </c>
      <c r="Q11" s="518"/>
      <c r="R11" s="518"/>
      <c r="S11" s="527">
        <f>'Të dhënat për Lib. amë'!$S$28</f>
        <v>0</v>
      </c>
      <c r="T11" s="527"/>
      <c r="U11" s="528"/>
    </row>
    <row r="12" spans="1:21" ht="15" customHeight="1" x14ac:dyDescent="0.2">
      <c r="A12" s="135"/>
      <c r="B12" s="98" t="s">
        <v>110</v>
      </c>
      <c r="C12" s="111">
        <f>'Të dhënat për Lib. amë'!$T$5</f>
        <v>0</v>
      </c>
      <c r="D12" s="114">
        <f>'Të dhënat për Lib. amë'!$U$5</f>
        <v>0</v>
      </c>
      <c r="E12" s="101" t="s">
        <v>111</v>
      </c>
      <c r="F12" s="113">
        <f>'Të dhënat për Lib. amë'!$V$5</f>
        <v>0</v>
      </c>
      <c r="G12" s="518" t="s">
        <v>112</v>
      </c>
      <c r="H12" s="518"/>
      <c r="I12" s="527">
        <f>'Të dhënat për Lib. amë'!$W$5</f>
        <v>0</v>
      </c>
      <c r="J12" s="528"/>
      <c r="K12" s="135"/>
      <c r="L12" s="98" t="s">
        <v>110</v>
      </c>
      <c r="M12" s="111">
        <f>'Të dhënat për Lib. amë'!$T$28</f>
        <v>0</v>
      </c>
      <c r="N12" s="114">
        <f>'Të dhënat për Lib. amë'!$U$28</f>
        <v>0</v>
      </c>
      <c r="O12" s="101" t="s">
        <v>111</v>
      </c>
      <c r="P12" s="113">
        <f>'Të dhënat për Lib. amë'!$V$28</f>
        <v>0</v>
      </c>
      <c r="Q12" s="518" t="s">
        <v>112</v>
      </c>
      <c r="R12" s="518"/>
      <c r="S12" s="527">
        <f>'Të dhënat për Lib. amë'!$W$28</f>
        <v>0</v>
      </c>
      <c r="T12" s="527"/>
      <c r="U12" s="528"/>
    </row>
    <row r="13" spans="1:21" ht="15" customHeight="1" x14ac:dyDescent="0.3">
      <c r="A13" s="529" t="s">
        <v>108</v>
      </c>
      <c r="B13" s="530"/>
      <c r="C13" s="530"/>
      <c r="D13" s="530"/>
      <c r="E13" s="530"/>
      <c r="F13" s="530"/>
      <c r="G13" s="530"/>
      <c r="H13" s="530"/>
      <c r="I13" s="530"/>
      <c r="J13" s="531"/>
      <c r="K13" s="529" t="s">
        <v>108</v>
      </c>
      <c r="L13" s="530"/>
      <c r="M13" s="530"/>
      <c r="N13" s="530"/>
      <c r="O13" s="530"/>
      <c r="P13" s="530"/>
      <c r="Q13" s="530"/>
      <c r="R13" s="530"/>
      <c r="S13" s="530"/>
      <c r="T13" s="530"/>
      <c r="U13" s="531"/>
    </row>
    <row r="14" spans="1:21" ht="15" customHeight="1" x14ac:dyDescent="0.2">
      <c r="A14" s="135"/>
      <c r="B14" s="518" t="s">
        <v>107</v>
      </c>
      <c r="C14" s="518"/>
      <c r="D14" s="114">
        <f>'Të dhënat për Lib. amë'!$X$5</f>
        <v>0</v>
      </c>
      <c r="E14" s="519" t="s">
        <v>109</v>
      </c>
      <c r="F14" s="519"/>
      <c r="G14" s="519"/>
      <c r="H14" s="519"/>
      <c r="I14" s="527">
        <f>'Të dhënat për Lib. amë'!$Y$5</f>
        <v>0</v>
      </c>
      <c r="J14" s="528"/>
      <c r="K14" s="135"/>
      <c r="L14" s="518" t="s">
        <v>107</v>
      </c>
      <c r="M14" s="518"/>
      <c r="N14" s="114">
        <f>'Të dhënat për Lib. amë'!$X$28</f>
        <v>0</v>
      </c>
      <c r="O14" s="519" t="s">
        <v>109</v>
      </c>
      <c r="P14" s="519"/>
      <c r="Q14" s="519"/>
      <c r="R14" s="519"/>
      <c r="S14" s="527">
        <f>'Të dhënat për Lib. amë'!$Y$28</f>
        <v>0</v>
      </c>
      <c r="T14" s="527"/>
      <c r="U14" s="528"/>
    </row>
    <row r="15" spans="1:21" ht="15" customHeight="1" thickBot="1" x14ac:dyDescent="0.25">
      <c r="A15" s="135"/>
      <c r="B15" s="98" t="s">
        <v>115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115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Top="1" thickBot="1" x14ac:dyDescent="0.3">
      <c r="A16" s="541" t="s">
        <v>82</v>
      </c>
      <c r="B16" s="543" t="s">
        <v>81</v>
      </c>
      <c r="C16" s="585" t="s">
        <v>5</v>
      </c>
      <c r="D16" s="585"/>
      <c r="E16" s="585"/>
      <c r="F16" s="585"/>
      <c r="G16" s="585"/>
      <c r="H16" s="585"/>
      <c r="I16" s="585"/>
      <c r="J16" s="586"/>
      <c r="K16" s="541" t="s">
        <v>82</v>
      </c>
      <c r="L16" s="543" t="s">
        <v>81</v>
      </c>
      <c r="M16" s="585" t="s">
        <v>5</v>
      </c>
      <c r="N16" s="585"/>
      <c r="O16" s="585"/>
      <c r="P16" s="585"/>
      <c r="Q16" s="585"/>
      <c r="R16" s="585"/>
      <c r="S16" s="585"/>
      <c r="T16" s="585"/>
      <c r="U16" s="586"/>
    </row>
    <row r="17" spans="1:21" ht="49.5" customHeight="1" thickBot="1" x14ac:dyDescent="0.3">
      <c r="A17" s="542"/>
      <c r="B17" s="544"/>
      <c r="C17" s="93" t="s">
        <v>78</v>
      </c>
      <c r="D17" s="93" t="s">
        <v>77</v>
      </c>
      <c r="E17" s="93" t="s">
        <v>80</v>
      </c>
      <c r="F17" s="93" t="s">
        <v>79</v>
      </c>
      <c r="G17" s="548"/>
      <c r="H17" s="550"/>
      <c r="I17" s="550"/>
      <c r="J17" s="587" t="s">
        <v>90</v>
      </c>
      <c r="K17" s="542"/>
      <c r="L17" s="544"/>
      <c r="M17" s="93" t="s">
        <v>78</v>
      </c>
      <c r="N17" s="93" t="s">
        <v>77</v>
      </c>
      <c r="O17" s="93" t="s">
        <v>80</v>
      </c>
      <c r="P17" s="93" t="s">
        <v>79</v>
      </c>
      <c r="Q17" s="548"/>
      <c r="R17" s="550"/>
      <c r="S17" s="550"/>
      <c r="T17" s="571" t="s">
        <v>90</v>
      </c>
      <c r="U17" s="576"/>
    </row>
    <row r="18" spans="1:21" ht="15" customHeight="1" thickBot="1" x14ac:dyDescent="0.3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Sh.Mirë(4)</v>
      </c>
      <c r="D18" s="151"/>
      <c r="E18" s="81"/>
      <c r="F18" s="150" t="str">
        <f>IF(OR(D18=0),C18,D18)</f>
        <v>Sh.Mirë(4)</v>
      </c>
      <c r="G18" s="549"/>
      <c r="H18" s="551"/>
      <c r="I18" s="551"/>
      <c r="J18" s="588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Shkëlq.(5)</v>
      </c>
      <c r="N18" s="151"/>
      <c r="O18" s="81"/>
      <c r="P18" s="150" t="str">
        <f>IF(OR(N18=0),M18,N18)</f>
        <v>Shkëlq.(5)</v>
      </c>
      <c r="Q18" s="549"/>
      <c r="R18" s="551"/>
      <c r="S18" s="551"/>
      <c r="T18" s="572"/>
      <c r="U18" s="525"/>
    </row>
    <row r="19" spans="1:21" ht="15" customHeight="1" thickBot="1" x14ac:dyDescent="0.3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t="shared" ref="F19:F32" si="0">IF(OR(D19=0),C19,D19)</f>
        <v>Shkëlq.(5)</v>
      </c>
      <c r="G19" s="549"/>
      <c r="H19" s="551"/>
      <c r="I19" s="551"/>
      <c r="J19" s="588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Shkëlq.(5)</v>
      </c>
      <c r="N19" s="151"/>
      <c r="O19" s="81"/>
      <c r="P19" s="150" t="str">
        <f t="shared" ref="P19:P32" si="1">IF(OR(N19=0),M19,N19)</f>
        <v>Shkëlq.(5)</v>
      </c>
      <c r="Q19" s="549"/>
      <c r="R19" s="551"/>
      <c r="S19" s="551"/>
      <c r="T19" s="572"/>
      <c r="U19" s="525"/>
    </row>
    <row r="20" spans="1:21" ht="15" customHeight="1" thickBot="1" x14ac:dyDescent="0.3">
      <c r="A20" s="137">
        <v>3</v>
      </c>
      <c r="B20" s="80" t="str">
        <f>'Të dhënat për Lib. amë'!$AB$4</f>
        <v>Matematikë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Sh.Mirë(4)</v>
      </c>
      <c r="D20" s="151"/>
      <c r="E20" s="81"/>
      <c r="F20" s="150" t="str">
        <f t="shared" si="0"/>
        <v>Sh.Mirë(4)</v>
      </c>
      <c r="G20" s="549"/>
      <c r="H20" s="551"/>
      <c r="I20" s="551"/>
      <c r="J20" s="588"/>
      <c r="K20" s="137">
        <v>3</v>
      </c>
      <c r="L20" s="80" t="str">
        <f>'Të dhënat për Lib. amë'!$AB$4</f>
        <v>Matematikë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Shkëlq.(5)</v>
      </c>
      <c r="N20" s="151"/>
      <c r="O20" s="81"/>
      <c r="P20" s="150" t="str">
        <f t="shared" si="1"/>
        <v>Shkëlq.(5)</v>
      </c>
      <c r="Q20" s="549"/>
      <c r="R20" s="551"/>
      <c r="S20" s="551"/>
      <c r="T20" s="572"/>
      <c r="U20" s="525"/>
    </row>
    <row r="21" spans="1:21" ht="15" customHeight="1" thickBot="1" x14ac:dyDescent="0.3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Sh.Mirë(4)</v>
      </c>
      <c r="D21" s="151"/>
      <c r="E21" s="81"/>
      <c r="F21" s="150" t="str">
        <f t="shared" si="0"/>
        <v>Sh.Mirë(4)</v>
      </c>
      <c r="G21" s="549"/>
      <c r="H21" s="551"/>
      <c r="I21" s="551"/>
      <c r="J21" s="588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Shkëlq.(5)</v>
      </c>
      <c r="N21" s="151"/>
      <c r="O21" s="81"/>
      <c r="P21" s="150" t="str">
        <f t="shared" si="1"/>
        <v>Shkëlq.(5)</v>
      </c>
      <c r="Q21" s="549"/>
      <c r="R21" s="551"/>
      <c r="S21" s="551"/>
      <c r="T21" s="572"/>
      <c r="U21" s="525"/>
    </row>
    <row r="22" spans="1:21" ht="15" customHeight="1" thickBot="1" x14ac:dyDescent="0.3">
      <c r="A22" s="137">
        <v>5</v>
      </c>
      <c r="B22" s="80" t="str">
        <f>'Të dhënat për Lib. amë'!$AD$4</f>
        <v>Fizikë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Shkëlq.(5)</v>
      </c>
      <c r="D22" s="153"/>
      <c r="E22" s="81"/>
      <c r="F22" s="150" t="str">
        <f t="shared" si="0"/>
        <v>Shkëlq.(5)</v>
      </c>
      <c r="G22" s="549"/>
      <c r="H22" s="551"/>
      <c r="I22" s="551"/>
      <c r="J22" s="588"/>
      <c r="K22" s="137">
        <v>5</v>
      </c>
      <c r="L22" s="80" t="str">
        <f>'Të dhënat për Lib. amë'!$AD$4</f>
        <v>Fizikë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Shkëlq.(5)</v>
      </c>
      <c r="N22" s="153"/>
      <c r="O22" s="81"/>
      <c r="P22" s="150" t="str">
        <f t="shared" si="1"/>
        <v>Shkëlq.(5)</v>
      </c>
      <c r="Q22" s="549"/>
      <c r="R22" s="551"/>
      <c r="S22" s="551"/>
      <c r="T22" s="572"/>
      <c r="U22" s="525"/>
    </row>
    <row r="23" spans="1:21" ht="15" customHeight="1" thickBot="1" x14ac:dyDescent="0.3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49"/>
      <c r="H23" s="551"/>
      <c r="I23" s="551"/>
      <c r="J23" s="588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9"/>
      <c r="R23" s="551"/>
      <c r="S23" s="551"/>
      <c r="T23" s="572"/>
      <c r="U23" s="525"/>
    </row>
    <row r="24" spans="1:21" ht="15" customHeight="1" thickBot="1" x14ac:dyDescent="0.3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Mirë(3)</v>
      </c>
      <c r="D24" s="151"/>
      <c r="E24" s="81"/>
      <c r="F24" s="150" t="str">
        <f t="shared" si="0"/>
        <v>Mirë(3)</v>
      </c>
      <c r="G24" s="554" t="s">
        <v>87</v>
      </c>
      <c r="H24" s="556" t="s">
        <v>88</v>
      </c>
      <c r="I24" s="556" t="s">
        <v>89</v>
      </c>
      <c r="J24" s="525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Shkëlq.(5)</v>
      </c>
      <c r="N24" s="151"/>
      <c r="O24" s="81"/>
      <c r="P24" s="150" t="str">
        <f t="shared" si="1"/>
        <v>Shkëlq.(5)</v>
      </c>
      <c r="Q24" s="554" t="s">
        <v>87</v>
      </c>
      <c r="R24" s="556" t="s">
        <v>88</v>
      </c>
      <c r="S24" s="556" t="s">
        <v>89</v>
      </c>
      <c r="T24" s="522"/>
      <c r="U24" s="525"/>
    </row>
    <row r="25" spans="1:21" ht="15" customHeight="1" thickBot="1" x14ac:dyDescent="0.3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Sh.Mirë(4)</v>
      </c>
      <c r="D25" s="151"/>
      <c r="E25" s="81"/>
      <c r="F25" s="150" t="str">
        <f t="shared" si="0"/>
        <v>Sh.Mirë(4)</v>
      </c>
      <c r="G25" s="554"/>
      <c r="H25" s="556"/>
      <c r="I25" s="556"/>
      <c r="J25" s="525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Shkëlq.(5)</v>
      </c>
      <c r="N25" s="151"/>
      <c r="O25" s="81"/>
      <c r="P25" s="150" t="str">
        <f t="shared" si="1"/>
        <v>Shkëlq.(5)</v>
      </c>
      <c r="Q25" s="554"/>
      <c r="R25" s="556"/>
      <c r="S25" s="556"/>
      <c r="T25" s="522"/>
      <c r="U25" s="525"/>
    </row>
    <row r="26" spans="1:21" ht="15" customHeight="1" thickBot="1" x14ac:dyDescent="0.3">
      <c r="A26" s="137">
        <v>9</v>
      </c>
      <c r="B26" s="80" t="str">
        <f>'Të dhënat për Lib. amë'!$AH$4</f>
        <v>Edukatë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Sh.Mirë(4)</v>
      </c>
      <c r="D26" s="151"/>
      <c r="E26" s="81"/>
      <c r="F26" s="150" t="str">
        <f t="shared" si="0"/>
        <v>Sh.Mirë(4)</v>
      </c>
      <c r="G26" s="554"/>
      <c r="H26" s="556"/>
      <c r="I26" s="556"/>
      <c r="J26" s="525"/>
      <c r="K26" s="137">
        <v>9</v>
      </c>
      <c r="L26" s="80" t="str">
        <f>'Të dhënat për Lib. amë'!$AH$4</f>
        <v>Edukatë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Shkëlq.(5)</v>
      </c>
      <c r="N26" s="151"/>
      <c r="O26" s="81"/>
      <c r="P26" s="150" t="str">
        <f t="shared" si="1"/>
        <v>Shkëlq.(5)</v>
      </c>
      <c r="Q26" s="554"/>
      <c r="R26" s="556"/>
      <c r="S26" s="556"/>
      <c r="T26" s="522"/>
      <c r="U26" s="525"/>
    </row>
    <row r="27" spans="1:21" ht="15" customHeight="1" thickBot="1" x14ac:dyDescent="0.3">
      <c r="A27" s="137">
        <v>10</v>
      </c>
      <c r="B27" s="80" t="str">
        <f>'Të dhënat për Lib. amë'!$AI$4</f>
        <v>Edukatë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54"/>
      <c r="H27" s="556"/>
      <c r="I27" s="556"/>
      <c r="J27" s="525"/>
      <c r="K27" s="137">
        <v>10</v>
      </c>
      <c r="L27" s="80" t="str">
        <f>'Të dhënat për Lib. amë'!$AI$4</f>
        <v>Edukatë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Shkëlq.(5)</v>
      </c>
      <c r="N27" s="151"/>
      <c r="O27" s="81"/>
      <c r="P27" s="150" t="str">
        <f t="shared" si="1"/>
        <v>Shkëlq.(5)</v>
      </c>
      <c r="Q27" s="554"/>
      <c r="R27" s="556"/>
      <c r="S27" s="556"/>
      <c r="T27" s="522"/>
      <c r="U27" s="525"/>
    </row>
    <row r="28" spans="1:21" ht="15" customHeight="1" thickBot="1" x14ac:dyDescent="0.3">
      <c r="A28" s="137">
        <v>11</v>
      </c>
      <c r="B28" s="80" t="str">
        <f>'Të dhënat për Lib. amë'!$AJ$4</f>
        <v>Edukatë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54"/>
      <c r="H28" s="556"/>
      <c r="I28" s="556"/>
      <c r="J28" s="525"/>
      <c r="K28" s="137">
        <v>11</v>
      </c>
      <c r="L28" s="80" t="str">
        <f>'Të dhënat për Lib. amë'!$AJ$4</f>
        <v>Edukatë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Shkëlq.(5)</v>
      </c>
      <c r="N28" s="151"/>
      <c r="O28" s="81"/>
      <c r="P28" s="150" t="str">
        <f t="shared" si="1"/>
        <v>Shkëlq.(5)</v>
      </c>
      <c r="Q28" s="554"/>
      <c r="R28" s="556"/>
      <c r="S28" s="556"/>
      <c r="T28" s="522"/>
      <c r="U28" s="525"/>
    </row>
    <row r="29" spans="1:21" ht="15" customHeight="1" thickBot="1" x14ac:dyDescent="0.3">
      <c r="A29" s="137">
        <v>12</v>
      </c>
      <c r="B29" s="80" t="str">
        <f>'Të dhënat për Lib. amë'!$AK$4</f>
        <v>Teknologji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Sh.Mirë(4)</v>
      </c>
      <c r="D29" s="151"/>
      <c r="E29" s="81"/>
      <c r="F29" s="150" t="str">
        <f t="shared" si="0"/>
        <v>Sh.Mirë(4)</v>
      </c>
      <c r="G29" s="554"/>
      <c r="H29" s="556"/>
      <c r="I29" s="556"/>
      <c r="J29" s="525"/>
      <c r="K29" s="137">
        <v>12</v>
      </c>
      <c r="L29" s="80" t="str">
        <f>'Të dhënat për Lib. amë'!$AK$4</f>
        <v>Teknologji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Shkëlq.(5)</v>
      </c>
      <c r="N29" s="151"/>
      <c r="O29" s="81"/>
      <c r="P29" s="150" t="str">
        <f t="shared" si="1"/>
        <v>Shkëlq.(5)</v>
      </c>
      <c r="Q29" s="554"/>
      <c r="R29" s="556"/>
      <c r="S29" s="556"/>
      <c r="T29" s="522"/>
      <c r="U29" s="525"/>
    </row>
    <row r="30" spans="1:21" ht="15" customHeight="1" thickBot="1" x14ac:dyDescent="0.3">
      <c r="A30" s="137">
        <v>13</v>
      </c>
      <c r="B30" s="80" t="str">
        <f>'Të dhënat për Lib. amë'!$AL$4</f>
        <v>Edukatë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54"/>
      <c r="H30" s="556"/>
      <c r="I30" s="556"/>
      <c r="J30" s="525"/>
      <c r="K30" s="137">
        <v>13</v>
      </c>
      <c r="L30" s="80" t="str">
        <f>'Të dhënat për Lib. amë'!$AL$4</f>
        <v>Edukatë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Shkëlq.(5)</v>
      </c>
      <c r="N30" s="151"/>
      <c r="O30" s="81"/>
      <c r="P30" s="150" t="str">
        <f t="shared" si="1"/>
        <v>Shkëlq.(5)</v>
      </c>
      <c r="Q30" s="554"/>
      <c r="R30" s="556"/>
      <c r="S30" s="556"/>
      <c r="T30" s="522"/>
      <c r="U30" s="525"/>
    </row>
    <row r="31" spans="1:21" ht="15" customHeight="1" thickBot="1" x14ac:dyDescent="0.3">
      <c r="A31" s="137">
        <v>14</v>
      </c>
      <c r="B31" s="80" t="str">
        <f>'Të dhënat për Lib. amë'!$AM$4</f>
        <v>Mz. Ekologjia dhe mjedisi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54"/>
      <c r="H31" s="556"/>
      <c r="I31" s="556"/>
      <c r="J31" s="525"/>
      <c r="K31" s="137">
        <v>14</v>
      </c>
      <c r="L31" s="80" t="str">
        <f>'Të dhënat për Lib. amë'!$AM$4</f>
        <v>Mz. Ekologjia dhe mjedisi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54"/>
      <c r="R31" s="556"/>
      <c r="S31" s="556"/>
      <c r="T31" s="522"/>
      <c r="U31" s="525"/>
    </row>
    <row r="32" spans="1:21" ht="15" customHeight="1" thickBot="1" x14ac:dyDescent="0.3">
      <c r="A32" s="137">
        <v>15</v>
      </c>
      <c r="B32" s="80" t="str">
        <f>'Të dhënat për Lib. amë'!$AN$4</f>
        <v>Mz. Anglisht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54"/>
      <c r="H32" s="556"/>
      <c r="I32" s="556"/>
      <c r="J32" s="525"/>
      <c r="K32" s="137">
        <v>15</v>
      </c>
      <c r="L32" s="80" t="str">
        <f>'Të dhënat për Lib. amë'!$AN$4</f>
        <v>Mz. Anglisht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54"/>
      <c r="R32" s="556"/>
      <c r="S32" s="556"/>
      <c r="T32" s="522"/>
      <c r="U32" s="525"/>
    </row>
    <row r="33" spans="1:21" ht="15" customHeight="1" thickBot="1" x14ac:dyDescent="0.3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54"/>
      <c r="H33" s="556"/>
      <c r="I33" s="556"/>
      <c r="J33" s="525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54"/>
      <c r="R33" s="556"/>
      <c r="S33" s="556"/>
      <c r="T33" s="522"/>
      <c r="U33" s="525"/>
    </row>
    <row r="34" spans="1:21" ht="16.5" thickBot="1" x14ac:dyDescent="0.3">
      <c r="A34" s="138"/>
      <c r="B34" s="105" t="str">
        <f>'Të dhënat për Lib. amë'!$AO$4</f>
        <v>Nota mesatare</v>
      </c>
      <c r="C34" s="106">
        <f>'Të dhënat për Lib. amë'!$AO$5</f>
        <v>4.33</v>
      </c>
      <c r="D34" s="106"/>
      <c r="E34" s="106"/>
      <c r="F34" s="152">
        <f>$C$34</f>
        <v>4.33</v>
      </c>
      <c r="G34" s="555"/>
      <c r="H34" s="557"/>
      <c r="I34" s="557"/>
      <c r="J34" s="526"/>
      <c r="K34" s="138"/>
      <c r="L34" s="105" t="str">
        <f>'Të dhënat për Lib. amë'!$AO$4</f>
        <v>Nota mesatare</v>
      </c>
      <c r="M34" s="106">
        <f>'Të dhënat për Lib. amë'!$AO$28</f>
        <v>5</v>
      </c>
      <c r="N34" s="106"/>
      <c r="O34" s="106"/>
      <c r="P34" s="152">
        <f>$M$34</f>
        <v>5</v>
      </c>
      <c r="Q34" s="555"/>
      <c r="R34" s="557"/>
      <c r="S34" s="557"/>
      <c r="T34" s="577"/>
      <c r="U34" s="526"/>
    </row>
    <row r="35" spans="1:21" ht="14.1" customHeight="1" thickTop="1" x14ac:dyDescent="0.2">
      <c r="A35" s="139"/>
      <c r="B35" s="535" t="s">
        <v>116</v>
      </c>
      <c r="C35" s="535"/>
      <c r="D35" s="535"/>
      <c r="E35" s="140">
        <f>$I$14</f>
        <v>0</v>
      </c>
      <c r="F35" s="131" t="s">
        <v>104</v>
      </c>
      <c r="G35" s="552" t="str">
        <f>IF(F34=0,"I pa notuar",IF(F34=1,"Pamjaftueshëm (1)",IF(F34&lt;2.5,"Mjaftueshëm(2)",IF(F34&lt;3.5,"Mirë(3)",IF(F34&lt;4.5,"Shumë mirë(4)","Shkëlqyeshëm(5)")))))</f>
        <v>Shumë mirë(4)</v>
      </c>
      <c r="H35" s="552" t="str">
        <f>IF(D35=0,"I pa notuar",IF(C35=1,"Pamjaftueshëm (1)",IF(C35&lt;2.5,"Mjaftueshëm(2)",IF(C35&lt;3.5,"Mirë(3)",IF(C35&lt;4.5,"Shumë mirë(4)","Shkëlqyeshëm(5)")))))</f>
        <v>I pa notuar</v>
      </c>
      <c r="I35" s="552" t="str">
        <f>IF(E35=0,"I pa notuar",IF(D35=1,"Pamjaftueshëm (1)",IF(D35&lt;2.5,"Mjaftueshëm(2)",IF(D35&lt;3.5,"Mirë(3)",IF(D35&lt;4.5,"Shumë mirë(4)","Shkëlqyeshëm(5)")))))</f>
        <v>I pa notuar</v>
      </c>
      <c r="J35" s="553" t="str">
        <f>IF(F35=0,"I pa notuar",IF(E35=1,"Pamjaftueshëm (1)",IF(E35&lt;2.5,"Mjaftueshëm(2)",IF(E35&lt;3.5,"Mirë(3)",IF(E35&lt;4.5,"Shumë mirë(4)","Shkëlqyeshëm(5)")))))</f>
        <v>Mjaftueshëm(2)</v>
      </c>
      <c r="K35" s="139"/>
      <c r="L35" s="535" t="s">
        <v>116</v>
      </c>
      <c r="M35" s="535"/>
      <c r="N35" s="535"/>
      <c r="O35" s="140">
        <f>$S$14</f>
        <v>0</v>
      </c>
      <c r="P35" s="131" t="s">
        <v>104</v>
      </c>
      <c r="Q35" s="552" t="str">
        <f>IF(P34=0,"I pa notuar",IF(P34=1,"Pamjaftueshëm (1)",IF(P34&lt;2.5,"Mjaftueshëm(2)",IF(P34&lt;3.5,"Mirë(3)",IF(P34&lt;4.5,"Shumë mirë(4)","Shkëlqyeshëm(5)")))))</f>
        <v>Shkëlqyeshëm(5)</v>
      </c>
      <c r="R35" s="552" t="str">
        <f>IF(N35=0,"I pa notuar",IF(M35=1,"Pamjaftueshëm (1)",IF(M35&lt;2.5,"Mjaftueshëm(2)",IF(M35&lt;3.5,"Mirë(3)",IF(M35&lt;4.5,"Shumë mirë(4)","Shkëlqyeshëm(5)")))))</f>
        <v>I pa notuar</v>
      </c>
      <c r="S35" s="552" t="str">
        <f>IF(O35=0,"I pa notuar",IF(N35=1,"Pamjaftueshëm (1)",IF(N35&lt;2.5,"Mjaftueshëm(2)",IF(N35&lt;3.5,"Mirë(3)",IF(N35&lt;4.5,"Shumë mirë(4)","Shkëlqyeshëm(5)")))))</f>
        <v>I pa notuar</v>
      </c>
      <c r="T35" s="552" t="str">
        <f>IF(P35=0,"I pa notuar",IF(O35=1,"Pamjaftueshëm (1)",IF(O35&lt;2.5,"Mjaftueshëm(2)",IF(O35&lt;3.5,"Mirë(3)",IF(O35&lt;4.5,"Shumë mirë(4)","Shkëlqyeshëm(5)")))))</f>
        <v>Mjaftueshëm(2)</v>
      </c>
      <c r="U35" s="553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4.1" customHeight="1" x14ac:dyDescent="0.2">
      <c r="A36" s="139"/>
      <c r="B36" s="534" t="s">
        <v>117</v>
      </c>
      <c r="C36" s="534"/>
      <c r="D36" s="534"/>
      <c r="E36" s="534"/>
      <c r="F36" s="524"/>
      <c r="G36" s="524"/>
      <c r="H36" s="524"/>
      <c r="I36" s="524"/>
      <c r="J36" s="537"/>
      <c r="K36" s="139"/>
      <c r="L36" s="534" t="s">
        <v>117</v>
      </c>
      <c r="M36" s="534"/>
      <c r="N36" s="534"/>
      <c r="O36" s="534"/>
      <c r="P36" s="524"/>
      <c r="Q36" s="524"/>
      <c r="R36" s="524"/>
      <c r="S36" s="524"/>
      <c r="T36" s="524"/>
      <c r="U36" s="537"/>
    </row>
    <row r="37" spans="1:21" ht="14.1" customHeight="1" x14ac:dyDescent="0.2">
      <c r="A37" s="139"/>
      <c r="B37" s="524"/>
      <c r="C37" s="524"/>
      <c r="D37" s="524"/>
      <c r="E37" s="524"/>
      <c r="F37" s="524"/>
      <c r="G37" s="524"/>
      <c r="H37" s="524"/>
      <c r="I37" s="524"/>
      <c r="J37" s="537"/>
      <c r="K37" s="139"/>
      <c r="L37" s="524"/>
      <c r="M37" s="524"/>
      <c r="N37" s="524"/>
      <c r="O37" s="524"/>
      <c r="P37" s="524"/>
      <c r="Q37" s="524"/>
      <c r="R37" s="524"/>
      <c r="S37" s="524"/>
      <c r="T37" s="524"/>
      <c r="U37" s="537"/>
    </row>
    <row r="38" spans="1:21" ht="14.1" customHeight="1" x14ac:dyDescent="0.2">
      <c r="A38" s="139"/>
      <c r="B38" s="141" t="s">
        <v>118</v>
      </c>
      <c r="C38" s="111">
        <f>SUM(E38,H38)</f>
        <v>0</v>
      </c>
      <c r="D38" s="141" t="s">
        <v>119</v>
      </c>
      <c r="E38" s="111">
        <f>'Të dhënat për Lib. amë'!$AR$5</f>
        <v>0</v>
      </c>
      <c r="F38" s="540" t="s">
        <v>120</v>
      </c>
      <c r="G38" s="540"/>
      <c r="H38" s="527">
        <f>'Të dhënat për Lib. amë'!$AS$5</f>
        <v>0</v>
      </c>
      <c r="I38" s="527"/>
      <c r="J38" s="528"/>
      <c r="K38" s="139"/>
      <c r="L38" s="141" t="s">
        <v>118</v>
      </c>
      <c r="M38" s="111">
        <f>SUM(O38,R38)</f>
        <v>0</v>
      </c>
      <c r="N38" s="141" t="s">
        <v>119</v>
      </c>
      <c r="O38" s="111">
        <f>'Të dhënat për Lib. amë'!$AR$28</f>
        <v>0</v>
      </c>
      <c r="P38" s="540" t="s">
        <v>120</v>
      </c>
      <c r="Q38" s="540"/>
      <c r="R38" s="527">
        <f>'Të dhënat për Lib. amë'!$AS$28</f>
        <v>0</v>
      </c>
      <c r="S38" s="527"/>
      <c r="T38" s="527"/>
      <c r="U38" s="528"/>
    </row>
    <row r="39" spans="1:21" ht="14.1" customHeight="1" x14ac:dyDescent="0.2">
      <c r="A39" s="139"/>
      <c r="B39" s="522"/>
      <c r="C39" s="522"/>
      <c r="D39" s="524"/>
      <c r="E39" s="524"/>
      <c r="F39" s="524"/>
      <c r="G39" s="524"/>
      <c r="H39" s="524"/>
      <c r="I39" s="524"/>
      <c r="J39" s="537"/>
      <c r="K39" s="139"/>
      <c r="L39" s="522" t="s">
        <v>121</v>
      </c>
      <c r="M39" s="522"/>
      <c r="N39" s="524"/>
      <c r="O39" s="524"/>
      <c r="P39" s="524"/>
      <c r="Q39" s="524"/>
      <c r="R39" s="524"/>
      <c r="S39" s="524"/>
      <c r="T39" s="524"/>
      <c r="U39" s="537"/>
    </row>
    <row r="40" spans="1:21" ht="14.1" customHeight="1" x14ac:dyDescent="0.2">
      <c r="A40" s="139"/>
      <c r="B40" s="522" t="s">
        <v>122</v>
      </c>
      <c r="C40" s="522"/>
      <c r="D40" s="523"/>
      <c r="E40" s="523"/>
      <c r="F40" s="131" t="s">
        <v>123</v>
      </c>
      <c r="G40" s="524"/>
      <c r="H40" s="524"/>
      <c r="I40" s="524"/>
      <c r="J40" s="209"/>
      <c r="K40" s="139"/>
      <c r="L40" s="522" t="s">
        <v>122</v>
      </c>
      <c r="M40" s="522"/>
      <c r="N40" s="523">
        <f>$D$40</f>
        <v>0</v>
      </c>
      <c r="O40" s="523"/>
      <c r="P40" s="131" t="s">
        <v>123</v>
      </c>
      <c r="Q40" s="524">
        <f>$G$40</f>
        <v>0</v>
      </c>
      <c r="R40" s="524"/>
      <c r="S40" s="524"/>
      <c r="T40" s="565"/>
      <c r="U40" s="566"/>
    </row>
    <row r="41" spans="1:21" ht="14.1" customHeight="1" x14ac:dyDescent="0.2">
      <c r="A41" s="139"/>
      <c r="B41" s="522" t="s">
        <v>124</v>
      </c>
      <c r="C41" s="522"/>
      <c r="D41" s="523"/>
      <c r="E41" s="523"/>
      <c r="F41" s="131" t="s">
        <v>123</v>
      </c>
      <c r="G41" s="524"/>
      <c r="H41" s="524"/>
      <c r="I41" s="524"/>
      <c r="J41" s="209"/>
      <c r="K41" s="139"/>
      <c r="L41" s="522" t="s">
        <v>124</v>
      </c>
      <c r="M41" s="522"/>
      <c r="N41" s="523"/>
      <c r="O41" s="523"/>
      <c r="P41" s="131" t="s">
        <v>123</v>
      </c>
      <c r="Q41" s="524"/>
      <c r="R41" s="524"/>
      <c r="S41" s="524"/>
      <c r="T41" s="565"/>
      <c r="U41" s="566"/>
    </row>
    <row r="42" spans="1:21" ht="14.1" customHeight="1" x14ac:dyDescent="0.2">
      <c r="A42" s="142"/>
      <c r="B42" s="584" t="s">
        <v>125</v>
      </c>
      <c r="C42" s="584"/>
      <c r="D42" s="584"/>
      <c r="E42" s="584"/>
      <c r="F42" s="521"/>
      <c r="G42" s="521"/>
      <c r="H42" s="521"/>
      <c r="I42" s="521"/>
      <c r="J42" s="207"/>
      <c r="K42" s="142"/>
      <c r="L42" s="581" t="s">
        <v>125</v>
      </c>
      <c r="M42" s="581"/>
      <c r="N42" s="581"/>
      <c r="O42" s="581"/>
      <c r="P42" s="521"/>
      <c r="Q42" s="521"/>
      <c r="R42" s="521"/>
      <c r="S42" s="521"/>
      <c r="T42" s="560"/>
      <c r="U42" s="561"/>
    </row>
    <row r="43" spans="1:21" ht="15" customHeight="1" x14ac:dyDescent="0.25">
      <c r="A43" s="132"/>
      <c r="B43" s="133" t="s">
        <v>72</v>
      </c>
      <c r="C43" s="134" t="str">
        <f>'Të dhënat për Lib. amë'!$B$5</f>
        <v>VIII</v>
      </c>
      <c r="D43" s="133" t="s">
        <v>73</v>
      </c>
      <c r="E43" s="134">
        <f>'Të dhënat për Lib. amë'!$C$5</f>
        <v>1</v>
      </c>
      <c r="F43" s="133"/>
      <c r="G43" s="580" t="s">
        <v>74</v>
      </c>
      <c r="H43" s="580"/>
      <c r="I43" s="574" t="str">
        <f>'Të dhënat për Lib. amë'!$D$5</f>
        <v>2014/2015</v>
      </c>
      <c r="J43" s="575"/>
      <c r="K43" s="132"/>
      <c r="L43" s="133" t="s">
        <v>72</v>
      </c>
      <c r="M43" s="134" t="str">
        <f>'Të dhënat për Lib. amë'!$B$5</f>
        <v>VIII</v>
      </c>
      <c r="N43" s="133" t="s">
        <v>73</v>
      </c>
      <c r="O43" s="134">
        <f>'Të dhënat për Lib. amë'!$C$5</f>
        <v>1</v>
      </c>
      <c r="P43" s="133"/>
      <c r="Q43" s="579" t="s">
        <v>74</v>
      </c>
      <c r="R43" s="579"/>
      <c r="S43" s="574" t="str">
        <f>'Të dhënat për Lib. amë'!$D$5</f>
        <v>2014/2015</v>
      </c>
      <c r="T43" s="574"/>
      <c r="U43" s="575"/>
    </row>
    <row r="44" spans="1:21" ht="15" customHeight="1" x14ac:dyDescent="0.2">
      <c r="A44" s="135"/>
      <c r="B44" s="95" t="s">
        <v>75</v>
      </c>
      <c r="C44" s="567" t="str">
        <f>'Të dhënat për Lib. amë'!$E$5</f>
        <v>Klasa e tetë</v>
      </c>
      <c r="D44" s="567"/>
      <c r="E44" s="567"/>
      <c r="F44" s="567"/>
      <c r="G44" s="567"/>
      <c r="H44" s="567"/>
      <c r="I44" s="567"/>
      <c r="J44" s="568"/>
      <c r="K44" s="135"/>
      <c r="L44" s="95" t="s">
        <v>75</v>
      </c>
      <c r="M44" s="567" t="str">
        <f>'Të dhënat për Lib. amë'!$E$5</f>
        <v>Klasa e tetë</v>
      </c>
      <c r="N44" s="567"/>
      <c r="O44" s="567"/>
      <c r="P44" s="567"/>
      <c r="Q44" s="567"/>
      <c r="R44" s="567"/>
      <c r="S44" s="567"/>
      <c r="T44" s="567"/>
      <c r="U44" s="568"/>
    </row>
    <row r="45" spans="1:21" ht="15" customHeight="1" x14ac:dyDescent="0.2">
      <c r="A45" s="135"/>
      <c r="B45" s="95" t="s">
        <v>76</v>
      </c>
      <c r="C45" s="567" t="str">
        <f>'Të dhënat për Lib. amë'!$F$5</f>
        <v>SH F M U"Shkëndija " Suharekë</v>
      </c>
      <c r="D45" s="567"/>
      <c r="E45" s="567"/>
      <c r="F45" s="567"/>
      <c r="G45" s="567"/>
      <c r="H45" s="567"/>
      <c r="I45" s="567"/>
      <c r="J45" s="568"/>
      <c r="K45" s="135"/>
      <c r="L45" s="95" t="s">
        <v>76</v>
      </c>
      <c r="M45" s="567" t="str">
        <f>'Të dhënat për Lib. amë'!$F$5</f>
        <v>SH F M U"Shkëndija " Suharekë</v>
      </c>
      <c r="N45" s="567"/>
      <c r="O45" s="567"/>
      <c r="P45" s="567"/>
      <c r="Q45" s="567"/>
      <c r="R45" s="567"/>
      <c r="S45" s="567"/>
      <c r="T45" s="567"/>
      <c r="U45" s="568"/>
    </row>
    <row r="46" spans="1:21" ht="15" customHeight="1" x14ac:dyDescent="0.3">
      <c r="A46" s="529" t="s">
        <v>83</v>
      </c>
      <c r="B46" s="530"/>
      <c r="C46" s="530"/>
      <c r="D46" s="530"/>
      <c r="E46" s="530"/>
      <c r="F46" s="530"/>
      <c r="G46" s="530"/>
      <c r="H46" s="530"/>
      <c r="I46" s="530"/>
      <c r="J46" s="531"/>
      <c r="K46" s="529" t="s">
        <v>83</v>
      </c>
      <c r="L46" s="530"/>
      <c r="M46" s="530"/>
      <c r="N46" s="530"/>
      <c r="O46" s="530"/>
      <c r="P46" s="530"/>
      <c r="Q46" s="530"/>
      <c r="R46" s="530"/>
      <c r="S46" s="530"/>
      <c r="T46" s="530"/>
      <c r="U46" s="531"/>
    </row>
    <row r="47" spans="1:21" ht="15" customHeight="1" x14ac:dyDescent="0.2">
      <c r="A47" s="135"/>
      <c r="B47" s="95" t="s">
        <v>36</v>
      </c>
      <c r="C47" s="527" t="str">
        <f>'Të dhënat për Lib. amë'!$G$6</f>
        <v>Albin Kelmendi</v>
      </c>
      <c r="D47" s="527"/>
      <c r="E47" s="522" t="s">
        <v>84</v>
      </c>
      <c r="F47" s="522"/>
      <c r="G47" s="522"/>
      <c r="H47" s="569" t="str">
        <f>'Të dhënat për Lib. amë'!$I$6</f>
        <v>Reshat</v>
      </c>
      <c r="I47" s="569"/>
      <c r="J47" s="578"/>
      <c r="K47" s="135"/>
      <c r="L47" s="95" t="s">
        <v>36</v>
      </c>
      <c r="M47" s="527" t="str">
        <f>'Të dhënat për Lib. amë'!$G$29</f>
        <v>Shpejtim Kryeziu</v>
      </c>
      <c r="N47" s="527"/>
      <c r="O47" s="522" t="s">
        <v>84</v>
      </c>
      <c r="P47" s="522"/>
      <c r="Q47" s="522"/>
      <c r="R47" s="569">
        <f>'Të dhënat për Lib. amë'!$I$29</f>
        <v>0</v>
      </c>
      <c r="S47" s="569"/>
      <c r="T47" s="569"/>
      <c r="U47" s="578"/>
    </row>
    <row r="48" spans="1:21" ht="15" customHeight="1" x14ac:dyDescent="0.2">
      <c r="A48" s="135"/>
      <c r="B48" s="97" t="s">
        <v>85</v>
      </c>
      <c r="C48" s="114">
        <f>'Të dhënat për Lib. amë'!$J$6</f>
        <v>0</v>
      </c>
      <c r="D48" s="522" t="s">
        <v>86</v>
      </c>
      <c r="E48" s="522"/>
      <c r="F48" s="112">
        <f>'Të dhënat për Lib. amë'!$K$6</f>
        <v>0</v>
      </c>
      <c r="G48" s="562"/>
      <c r="H48" s="562"/>
      <c r="I48" s="562"/>
      <c r="J48" s="563"/>
      <c r="K48" s="135"/>
      <c r="L48" s="97" t="s">
        <v>85</v>
      </c>
      <c r="M48" s="114">
        <f>'Të dhënat për Lib. amë'!$J$29</f>
        <v>0</v>
      </c>
      <c r="N48" s="522" t="s">
        <v>86</v>
      </c>
      <c r="O48" s="522"/>
      <c r="P48" s="112">
        <f>'Të dhënat për Lib. amë'!$K$29</f>
        <v>0</v>
      </c>
      <c r="Q48" s="534"/>
      <c r="R48" s="534"/>
      <c r="S48" s="534"/>
      <c r="T48" s="534"/>
      <c r="U48" s="564"/>
    </row>
    <row r="49" spans="1:21" ht="15" customHeight="1" x14ac:dyDescent="0.2">
      <c r="A49" s="135"/>
      <c r="B49" s="98" t="s">
        <v>94</v>
      </c>
      <c r="C49" s="112">
        <f>'Të dhënat për Lib. amë'!$L$6</f>
        <v>0</v>
      </c>
      <c r="D49" s="94" t="s">
        <v>95</v>
      </c>
      <c r="E49" s="111">
        <f>'Të dhënat për Lib. amë'!$M$6</f>
        <v>0</v>
      </c>
      <c r="F49" s="95" t="s">
        <v>96</v>
      </c>
      <c r="G49" s="569">
        <f>'Të dhënat për Lib. amë'!$N$6</f>
        <v>0</v>
      </c>
      <c r="H49" s="569"/>
      <c r="I49" s="97" t="s">
        <v>113</v>
      </c>
      <c r="J49" s="210">
        <f>'Të dhënat për Lib. amë'!$O$6</f>
        <v>0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69">
        <f>'Të dhënat për Lib. amë'!$N$29</f>
        <v>0</v>
      </c>
      <c r="R49" s="569"/>
      <c r="S49" s="97" t="s">
        <v>113</v>
      </c>
      <c r="T49" s="527">
        <f>'Të dhënat për Lib. amë'!$O$29</f>
        <v>0</v>
      </c>
      <c r="U49" s="528"/>
    </row>
    <row r="50" spans="1:21" ht="15" customHeight="1" x14ac:dyDescent="0.2">
      <c r="A50" s="135"/>
      <c r="B50" s="534" t="s">
        <v>92</v>
      </c>
      <c r="C50" s="534"/>
      <c r="D50" s="110">
        <f>'Të dhënat për Lib. amë'!$A$6</f>
        <v>2</v>
      </c>
      <c r="E50" s="522" t="s">
        <v>93</v>
      </c>
      <c r="F50" s="522"/>
      <c r="G50" s="522"/>
      <c r="H50" s="567">
        <f>'Të dhënat për Lib. amë'!$A$6</f>
        <v>2</v>
      </c>
      <c r="I50" s="567"/>
      <c r="J50" s="568"/>
      <c r="K50" s="135"/>
      <c r="L50" s="534" t="s">
        <v>92</v>
      </c>
      <c r="M50" s="534"/>
      <c r="N50" s="110">
        <f>'Të dhënat për Lib. amë'!$A$29</f>
        <v>25</v>
      </c>
      <c r="O50" s="522" t="s">
        <v>93</v>
      </c>
      <c r="P50" s="522"/>
      <c r="Q50" s="522"/>
      <c r="R50" s="567">
        <f>'Të dhënat për Lib. amë'!$A$29</f>
        <v>25</v>
      </c>
      <c r="S50" s="567"/>
      <c r="T50" s="567"/>
      <c r="U50" s="568"/>
    </row>
    <row r="51" spans="1:21" ht="15" customHeight="1" x14ac:dyDescent="0.2">
      <c r="A51" s="135"/>
      <c r="B51" s="570" t="s">
        <v>98</v>
      </c>
      <c r="C51" s="570"/>
      <c r="D51" s="527">
        <f>'Të dhënat për Lib. amë'!$P$6</f>
        <v>0</v>
      </c>
      <c r="E51" s="527"/>
      <c r="F51" s="527"/>
      <c r="G51" s="527"/>
      <c r="H51" s="527"/>
      <c r="I51" s="527"/>
      <c r="J51" s="528"/>
      <c r="K51" s="135"/>
      <c r="L51" s="570" t="s">
        <v>98</v>
      </c>
      <c r="M51" s="570"/>
      <c r="N51" s="527">
        <f>'Të dhënat për Lib. amë'!$P$29</f>
        <v>0</v>
      </c>
      <c r="O51" s="527"/>
      <c r="P51" s="527"/>
      <c r="Q51" s="527"/>
      <c r="R51" s="527"/>
      <c r="S51" s="527"/>
      <c r="T51" s="527"/>
      <c r="U51" s="528"/>
    </row>
    <row r="52" spans="1:21" ht="15" customHeight="1" x14ac:dyDescent="0.3">
      <c r="A52" s="529" t="s">
        <v>91</v>
      </c>
      <c r="B52" s="530"/>
      <c r="C52" s="530"/>
      <c r="D52" s="530"/>
      <c r="E52" s="530"/>
      <c r="F52" s="530"/>
      <c r="G52" s="530"/>
      <c r="H52" s="530"/>
      <c r="I52" s="530"/>
      <c r="J52" s="531"/>
      <c r="K52" s="529" t="s">
        <v>91</v>
      </c>
      <c r="L52" s="530"/>
      <c r="M52" s="530"/>
      <c r="N52" s="530"/>
      <c r="O52" s="530"/>
      <c r="P52" s="530"/>
      <c r="Q52" s="530"/>
      <c r="R52" s="530"/>
      <c r="S52" s="530"/>
      <c r="T52" s="530"/>
      <c r="U52" s="531"/>
    </row>
    <row r="53" spans="1:21" ht="15" customHeight="1" x14ac:dyDescent="0.2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18" t="s">
        <v>105</v>
      </c>
      <c r="G53" s="518"/>
      <c r="H53" s="518"/>
      <c r="I53" s="527">
        <f>'Të dhënat për Lib. amë'!$S$6</f>
        <v>0</v>
      </c>
      <c r="J53" s="528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18" t="s">
        <v>105</v>
      </c>
      <c r="Q53" s="518"/>
      <c r="R53" s="518"/>
      <c r="S53" s="527">
        <f>'Të dhënat për Lib. amë'!$S$29</f>
        <v>0</v>
      </c>
      <c r="T53" s="527"/>
      <c r="U53" s="528"/>
    </row>
    <row r="54" spans="1:21" ht="15" customHeight="1" x14ac:dyDescent="0.2">
      <c r="A54" s="135"/>
      <c r="B54" s="98" t="s">
        <v>110</v>
      </c>
      <c r="C54" s="111">
        <f>'Të dhënat për Lib. amë'!$T$6</f>
        <v>0</v>
      </c>
      <c r="D54" s="114">
        <f>'Të dhënat për Lib. amë'!$U$6</f>
        <v>0</v>
      </c>
      <c r="E54" s="101" t="s">
        <v>111</v>
      </c>
      <c r="F54" s="113">
        <f>'Të dhënat për Lib. amë'!$V$6</f>
        <v>0</v>
      </c>
      <c r="G54" s="518" t="s">
        <v>112</v>
      </c>
      <c r="H54" s="518"/>
      <c r="I54" s="527">
        <f>'Të dhënat për Lib. amë'!$W$6</f>
        <v>0</v>
      </c>
      <c r="J54" s="528"/>
      <c r="K54" s="135"/>
      <c r="L54" s="98" t="s">
        <v>110</v>
      </c>
      <c r="M54" s="111">
        <f>'Të dhënat për Lib. amë'!$T$29</f>
        <v>0</v>
      </c>
      <c r="N54" s="103">
        <f>'Të dhënat për Lib. amë'!$U$29</f>
        <v>0</v>
      </c>
      <c r="O54" s="101" t="s">
        <v>111</v>
      </c>
      <c r="P54" s="113">
        <f>'Të dhënat për Lib. amë'!$V$29</f>
        <v>0</v>
      </c>
      <c r="Q54" s="518" t="s">
        <v>112</v>
      </c>
      <c r="R54" s="518"/>
      <c r="S54" s="527">
        <f>'Të dhënat për Lib. amë'!$W$29</f>
        <v>0</v>
      </c>
      <c r="T54" s="527"/>
      <c r="U54" s="528"/>
    </row>
    <row r="55" spans="1:21" ht="15" customHeight="1" x14ac:dyDescent="0.3">
      <c r="A55" s="529" t="s">
        <v>108</v>
      </c>
      <c r="B55" s="530"/>
      <c r="C55" s="530"/>
      <c r="D55" s="530"/>
      <c r="E55" s="530"/>
      <c r="F55" s="530"/>
      <c r="G55" s="530"/>
      <c r="H55" s="530"/>
      <c r="I55" s="530"/>
      <c r="J55" s="531"/>
      <c r="K55" s="529" t="s">
        <v>108</v>
      </c>
      <c r="L55" s="530"/>
      <c r="M55" s="530"/>
      <c r="N55" s="530"/>
      <c r="O55" s="530"/>
      <c r="P55" s="530"/>
      <c r="Q55" s="530"/>
      <c r="R55" s="530"/>
      <c r="S55" s="530"/>
      <c r="T55" s="530"/>
      <c r="U55" s="531"/>
    </row>
    <row r="56" spans="1:21" ht="15" customHeight="1" x14ac:dyDescent="0.2">
      <c r="A56" s="135"/>
      <c r="B56" s="518" t="s">
        <v>107</v>
      </c>
      <c r="C56" s="518"/>
      <c r="D56" s="114">
        <f>'Të dhënat për Lib. amë'!$X$6</f>
        <v>0</v>
      </c>
      <c r="E56" s="519" t="s">
        <v>109</v>
      </c>
      <c r="F56" s="519"/>
      <c r="G56" s="519"/>
      <c r="H56" s="519"/>
      <c r="I56" s="527">
        <f>'Të dhënat për Lib. amë'!$Y$6</f>
        <v>0</v>
      </c>
      <c r="J56" s="528"/>
      <c r="K56" s="135"/>
      <c r="L56" s="518" t="s">
        <v>107</v>
      </c>
      <c r="M56" s="518"/>
      <c r="N56" s="114">
        <f>'Të dhënat për Lib. amë'!$X$29</f>
        <v>0</v>
      </c>
      <c r="O56" s="519" t="s">
        <v>109</v>
      </c>
      <c r="P56" s="519"/>
      <c r="Q56" s="519"/>
      <c r="R56" s="519"/>
      <c r="S56" s="527">
        <f>'Të dhënat për Lib. amë'!$Y$29</f>
        <v>0</v>
      </c>
      <c r="T56" s="527"/>
      <c r="U56" s="528"/>
    </row>
    <row r="57" spans="1:21" ht="15" customHeight="1" thickBot="1" x14ac:dyDescent="0.25">
      <c r="A57" s="135"/>
      <c r="B57" s="98" t="s">
        <v>115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115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Top="1" thickBot="1" x14ac:dyDescent="0.3">
      <c r="A58" s="541" t="s">
        <v>82</v>
      </c>
      <c r="B58" s="543" t="s">
        <v>81</v>
      </c>
      <c r="C58" s="545" t="s">
        <v>5</v>
      </c>
      <c r="D58" s="546"/>
      <c r="E58" s="546"/>
      <c r="F58" s="546"/>
      <c r="G58" s="546"/>
      <c r="H58" s="546"/>
      <c r="I58" s="546"/>
      <c r="J58" s="547"/>
      <c r="K58" s="541" t="s">
        <v>82</v>
      </c>
      <c r="L58" s="543" t="s">
        <v>81</v>
      </c>
      <c r="M58" s="545" t="s">
        <v>5</v>
      </c>
      <c r="N58" s="546"/>
      <c r="O58" s="546"/>
      <c r="P58" s="546"/>
      <c r="Q58" s="546"/>
      <c r="R58" s="546"/>
      <c r="S58" s="546"/>
      <c r="T58" s="546"/>
      <c r="U58" s="547"/>
    </row>
    <row r="59" spans="1:21" ht="50.1" customHeight="1" thickBot="1" x14ac:dyDescent="0.3">
      <c r="A59" s="542"/>
      <c r="B59" s="544"/>
      <c r="C59" s="93" t="s">
        <v>78</v>
      </c>
      <c r="D59" s="93" t="s">
        <v>77</v>
      </c>
      <c r="E59" s="93" t="s">
        <v>80</v>
      </c>
      <c r="F59" s="93" t="s">
        <v>79</v>
      </c>
      <c r="G59" s="548"/>
      <c r="H59" s="550"/>
      <c r="I59" s="550"/>
      <c r="J59" s="558" t="s">
        <v>90</v>
      </c>
      <c r="K59" s="542"/>
      <c r="L59" s="544"/>
      <c r="M59" s="93" t="s">
        <v>78</v>
      </c>
      <c r="N59" s="93" t="s">
        <v>77</v>
      </c>
      <c r="O59" s="93" t="s">
        <v>80</v>
      </c>
      <c r="P59" s="93" t="s">
        <v>79</v>
      </c>
      <c r="Q59" s="548"/>
      <c r="R59" s="550"/>
      <c r="S59" s="550"/>
      <c r="T59" s="571" t="s">
        <v>90</v>
      </c>
      <c r="U59" s="576"/>
    </row>
    <row r="60" spans="1:21" ht="15" customHeight="1" thickBot="1" x14ac:dyDescent="0.3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Sh.Mirë(4)</v>
      </c>
      <c r="D60" s="151"/>
      <c r="E60" s="81"/>
      <c r="F60" s="150" t="str">
        <f>IF(OR(D60=0),C60,D60)</f>
        <v>Sh.Mirë(4)</v>
      </c>
      <c r="G60" s="549"/>
      <c r="H60" s="551"/>
      <c r="I60" s="551"/>
      <c r="J60" s="559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Mjaft.(2)</v>
      </c>
      <c r="N60" s="151"/>
      <c r="O60" s="81"/>
      <c r="P60" s="150" t="str">
        <f>IF(OR(N60=0),M60,N60)</f>
        <v>Mjaft.(2)</v>
      </c>
      <c r="Q60" s="549"/>
      <c r="R60" s="551"/>
      <c r="S60" s="551"/>
      <c r="T60" s="572"/>
      <c r="U60" s="525"/>
    </row>
    <row r="61" spans="1:21" ht="15" customHeight="1" thickBot="1" x14ac:dyDescent="0.3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Shkëlq.(5)</v>
      </c>
      <c r="D61" s="151"/>
      <c r="E61" s="81"/>
      <c r="F61" s="150" t="str">
        <f t="shared" ref="F61:F74" si="2">IF(OR(D61=0),C61,D61)</f>
        <v>Shkëlq.(5)</v>
      </c>
      <c r="G61" s="549"/>
      <c r="H61" s="551"/>
      <c r="I61" s="551"/>
      <c r="J61" s="559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Mjaft.(2)</v>
      </c>
      <c r="N61" s="151"/>
      <c r="O61" s="81"/>
      <c r="P61" s="150" t="str">
        <f t="shared" ref="P61:P74" si="3">IF(OR(N61=0),M61,N61)</f>
        <v>Mjaft.(2)</v>
      </c>
      <c r="Q61" s="549"/>
      <c r="R61" s="551"/>
      <c r="S61" s="551"/>
      <c r="T61" s="572"/>
      <c r="U61" s="525"/>
    </row>
    <row r="62" spans="1:21" ht="15" customHeight="1" thickBot="1" x14ac:dyDescent="0.3">
      <c r="A62" s="137">
        <v>3</v>
      </c>
      <c r="B62" s="80" t="str">
        <f>'Të dhënat për Lib. amë'!$AB$4</f>
        <v>Matematikë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Sh.Mirë(4)</v>
      </c>
      <c r="D62" s="151"/>
      <c r="E62" s="81"/>
      <c r="F62" s="150" t="str">
        <f t="shared" si="2"/>
        <v>Sh.Mirë(4)</v>
      </c>
      <c r="G62" s="549"/>
      <c r="H62" s="551"/>
      <c r="I62" s="551"/>
      <c r="J62" s="559"/>
      <c r="K62" s="137">
        <v>3</v>
      </c>
      <c r="L62" s="80" t="str">
        <f>'Të dhënat për Lib. amë'!$AB$4</f>
        <v>Matematikë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Mjaft.(2)</v>
      </c>
      <c r="N62" s="151"/>
      <c r="O62" s="81"/>
      <c r="P62" s="150" t="str">
        <f t="shared" si="3"/>
        <v>Mjaft.(2)</v>
      </c>
      <c r="Q62" s="549"/>
      <c r="R62" s="551"/>
      <c r="S62" s="551"/>
      <c r="T62" s="572"/>
      <c r="U62" s="525"/>
    </row>
    <row r="63" spans="1:21" ht="15" customHeight="1" thickBot="1" x14ac:dyDescent="0.3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Shkëlq.(5)</v>
      </c>
      <c r="D63" s="151"/>
      <c r="E63" s="81"/>
      <c r="F63" s="150" t="str">
        <f t="shared" si="2"/>
        <v>Shkëlq.(5)</v>
      </c>
      <c r="G63" s="549"/>
      <c r="H63" s="551"/>
      <c r="I63" s="551"/>
      <c r="J63" s="559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Mjaft.(2)</v>
      </c>
      <c r="N63" s="151"/>
      <c r="O63" s="81"/>
      <c r="P63" s="150" t="str">
        <f t="shared" si="3"/>
        <v>Mjaft.(2)</v>
      </c>
      <c r="Q63" s="549"/>
      <c r="R63" s="551"/>
      <c r="S63" s="551"/>
      <c r="T63" s="572"/>
      <c r="U63" s="525"/>
    </row>
    <row r="64" spans="1:21" ht="15" customHeight="1" thickBot="1" x14ac:dyDescent="0.3">
      <c r="A64" s="137">
        <v>5</v>
      </c>
      <c r="B64" s="80" t="str">
        <f>'Të dhënat për Lib. amë'!$AD$4</f>
        <v>Fizikë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Shkëlq.(5)</v>
      </c>
      <c r="D64" s="153"/>
      <c r="E64" s="81"/>
      <c r="F64" s="150" t="str">
        <f t="shared" si="2"/>
        <v>Shkëlq.(5)</v>
      </c>
      <c r="G64" s="549"/>
      <c r="H64" s="551"/>
      <c r="I64" s="551"/>
      <c r="J64" s="559"/>
      <c r="K64" s="137">
        <v>5</v>
      </c>
      <c r="L64" s="80" t="str">
        <f>'Të dhënat për Lib. amë'!$AD$4</f>
        <v>Fizikë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Mjaft.(2)</v>
      </c>
      <c r="N64" s="153"/>
      <c r="O64" s="81"/>
      <c r="P64" s="150" t="str">
        <f t="shared" si="3"/>
        <v>Mjaft.(2)</v>
      </c>
      <c r="Q64" s="549"/>
      <c r="R64" s="551"/>
      <c r="S64" s="551"/>
      <c r="T64" s="572"/>
      <c r="U64" s="525"/>
    </row>
    <row r="65" spans="1:21" ht="15" customHeight="1" thickBot="1" x14ac:dyDescent="0.3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49"/>
      <c r="H65" s="551"/>
      <c r="I65" s="551"/>
      <c r="J65" s="559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9"/>
      <c r="R65" s="551"/>
      <c r="S65" s="551"/>
      <c r="T65" s="572"/>
      <c r="U65" s="525"/>
    </row>
    <row r="66" spans="1:21" ht="15" customHeight="1" thickBot="1" x14ac:dyDescent="0.3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Shkëlq.(5)</v>
      </c>
      <c r="D66" s="151"/>
      <c r="E66" s="81"/>
      <c r="F66" s="150" t="str">
        <f t="shared" si="2"/>
        <v>Shkëlq.(5)</v>
      </c>
      <c r="G66" s="554" t="s">
        <v>87</v>
      </c>
      <c r="H66" s="556" t="s">
        <v>88</v>
      </c>
      <c r="I66" s="556" t="s">
        <v>89</v>
      </c>
      <c r="J66" s="525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Pamjaft.(1)</v>
      </c>
      <c r="N66" s="151"/>
      <c r="O66" s="81"/>
      <c r="P66" s="150" t="str">
        <f t="shared" si="3"/>
        <v>Pamjaft.(1)</v>
      </c>
      <c r="Q66" s="554" t="s">
        <v>87</v>
      </c>
      <c r="R66" s="556" t="s">
        <v>88</v>
      </c>
      <c r="S66" s="556" t="s">
        <v>89</v>
      </c>
      <c r="T66" s="522"/>
      <c r="U66" s="525"/>
    </row>
    <row r="67" spans="1:21" ht="15" customHeight="1" thickBot="1" x14ac:dyDescent="0.3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Sh.Mirë(4)</v>
      </c>
      <c r="D67" s="151"/>
      <c r="E67" s="81"/>
      <c r="F67" s="150" t="str">
        <f t="shared" si="2"/>
        <v>Sh.Mirë(4)</v>
      </c>
      <c r="G67" s="554"/>
      <c r="H67" s="556"/>
      <c r="I67" s="556"/>
      <c r="J67" s="525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Pamjaft.(1)</v>
      </c>
      <c r="N67" s="151"/>
      <c r="O67" s="81"/>
      <c r="P67" s="150" t="str">
        <f t="shared" si="3"/>
        <v>Pamjaft.(1)</v>
      </c>
      <c r="Q67" s="554"/>
      <c r="R67" s="556"/>
      <c r="S67" s="556"/>
      <c r="T67" s="522"/>
      <c r="U67" s="525"/>
    </row>
    <row r="68" spans="1:21" ht="15" customHeight="1" thickBot="1" x14ac:dyDescent="0.3">
      <c r="A68" s="137">
        <v>9</v>
      </c>
      <c r="B68" s="80" t="str">
        <f>'Të dhënat për Lib. amë'!$AH$4</f>
        <v>Edukatë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54"/>
      <c r="H68" s="556"/>
      <c r="I68" s="556"/>
      <c r="J68" s="525"/>
      <c r="K68" s="137">
        <v>9</v>
      </c>
      <c r="L68" s="80" t="str">
        <f>'Të dhënat për Lib. amë'!$AH$4</f>
        <v>Edukatë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Mjaft.(2)</v>
      </c>
      <c r="N68" s="151"/>
      <c r="O68" s="81"/>
      <c r="P68" s="150" t="str">
        <f t="shared" si="3"/>
        <v>Mjaft.(2)</v>
      </c>
      <c r="Q68" s="554"/>
      <c r="R68" s="556"/>
      <c r="S68" s="556"/>
      <c r="T68" s="522"/>
      <c r="U68" s="525"/>
    </row>
    <row r="69" spans="1:21" ht="15" customHeight="1" thickBot="1" x14ac:dyDescent="0.3">
      <c r="A69" s="137">
        <v>10</v>
      </c>
      <c r="B69" s="80" t="str">
        <f>'Të dhënat për Lib. amë'!$AI$4</f>
        <v>Edukatë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54"/>
      <c r="H69" s="556"/>
      <c r="I69" s="556"/>
      <c r="J69" s="525"/>
      <c r="K69" s="137">
        <v>10</v>
      </c>
      <c r="L69" s="80" t="str">
        <f>'Të dhënat për Lib. amë'!$AI$4</f>
        <v>Edukatë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Mjaft.(2)</v>
      </c>
      <c r="N69" s="151"/>
      <c r="O69" s="81"/>
      <c r="P69" s="150" t="str">
        <f t="shared" si="3"/>
        <v>Mjaft.(2)</v>
      </c>
      <c r="Q69" s="554"/>
      <c r="R69" s="556"/>
      <c r="S69" s="556"/>
      <c r="T69" s="522"/>
      <c r="U69" s="525"/>
    </row>
    <row r="70" spans="1:21" ht="15" customHeight="1" thickBot="1" x14ac:dyDescent="0.3">
      <c r="A70" s="137">
        <v>11</v>
      </c>
      <c r="B70" s="80" t="str">
        <f>'Të dhënat për Lib. amë'!$AJ$4</f>
        <v>Edukatë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54"/>
      <c r="H70" s="556"/>
      <c r="I70" s="556"/>
      <c r="J70" s="525"/>
      <c r="K70" s="137">
        <v>11</v>
      </c>
      <c r="L70" s="80" t="str">
        <f>'Të dhënat për Lib. amë'!$AJ$4</f>
        <v>Edukatë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Mirë(3)</v>
      </c>
      <c r="N70" s="151"/>
      <c r="O70" s="81"/>
      <c r="P70" s="150" t="str">
        <f t="shared" si="3"/>
        <v>Mirë(3)</v>
      </c>
      <c r="Q70" s="554"/>
      <c r="R70" s="556"/>
      <c r="S70" s="556"/>
      <c r="T70" s="522"/>
      <c r="U70" s="525"/>
    </row>
    <row r="71" spans="1:21" ht="15" customHeight="1" thickBot="1" x14ac:dyDescent="0.3">
      <c r="A71" s="137">
        <v>12</v>
      </c>
      <c r="B71" s="80" t="str">
        <f>'Të dhënat për Lib. amë'!$AK$4</f>
        <v>Teknologji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Sh.Mirë(4)</v>
      </c>
      <c r="D71" s="151"/>
      <c r="E71" s="81"/>
      <c r="F71" s="150" t="str">
        <f t="shared" si="2"/>
        <v>Sh.Mirë(4)</v>
      </c>
      <c r="G71" s="554"/>
      <c r="H71" s="556"/>
      <c r="I71" s="556"/>
      <c r="J71" s="525"/>
      <c r="K71" s="137">
        <v>12</v>
      </c>
      <c r="L71" s="80" t="str">
        <f>'Të dhënat për Lib. amë'!$AK$4</f>
        <v>Teknologji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Mjaft.(2)</v>
      </c>
      <c r="N71" s="151"/>
      <c r="O71" s="81"/>
      <c r="P71" s="150" t="str">
        <f t="shared" si="3"/>
        <v>Mjaft.(2)</v>
      </c>
      <c r="Q71" s="554"/>
      <c r="R71" s="556"/>
      <c r="S71" s="556"/>
      <c r="T71" s="522"/>
      <c r="U71" s="525"/>
    </row>
    <row r="72" spans="1:21" ht="15" customHeight="1" thickBot="1" x14ac:dyDescent="0.3">
      <c r="A72" s="137">
        <v>13</v>
      </c>
      <c r="B72" s="80" t="str">
        <f>'Të dhënat për Lib. amë'!$AL$4</f>
        <v>Edukatë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54"/>
      <c r="H72" s="556"/>
      <c r="I72" s="556"/>
      <c r="J72" s="525"/>
      <c r="K72" s="137">
        <v>13</v>
      </c>
      <c r="L72" s="80" t="str">
        <f>'Të dhënat për Lib. amë'!$AL$4</f>
        <v>Edukatë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Sh.Mirë(4)</v>
      </c>
      <c r="N72" s="151"/>
      <c r="O72" s="81"/>
      <c r="P72" s="150" t="str">
        <f t="shared" si="3"/>
        <v>Sh.Mirë(4)</v>
      </c>
      <c r="Q72" s="554"/>
      <c r="R72" s="556"/>
      <c r="S72" s="556"/>
      <c r="T72" s="522"/>
      <c r="U72" s="525"/>
    </row>
    <row r="73" spans="1:21" ht="15" customHeight="1" thickBot="1" x14ac:dyDescent="0.3">
      <c r="A73" s="137">
        <v>14</v>
      </c>
      <c r="B73" s="80" t="str">
        <f>'Të dhënat për Lib. amë'!$AM$4</f>
        <v>Mz. Ekologjia dhe mjedisi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54"/>
      <c r="H73" s="556"/>
      <c r="I73" s="556"/>
      <c r="J73" s="525"/>
      <c r="K73" s="137">
        <v>14</v>
      </c>
      <c r="L73" s="80" t="str">
        <f>'Të dhënat për Lib. amë'!$AM$4</f>
        <v>Mz. Ekologjia dhe mjedisi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54"/>
      <c r="R73" s="556"/>
      <c r="S73" s="556"/>
      <c r="T73" s="522"/>
      <c r="U73" s="525"/>
    </row>
    <row r="74" spans="1:21" ht="15" customHeight="1" thickBot="1" x14ac:dyDescent="0.3">
      <c r="A74" s="137">
        <v>15</v>
      </c>
      <c r="B74" s="80" t="str">
        <f>'Të dhënat për Lib. amë'!$AN$4</f>
        <v>Mz. Anglisht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54"/>
      <c r="H74" s="556"/>
      <c r="I74" s="556"/>
      <c r="J74" s="525"/>
      <c r="K74" s="137">
        <v>15</v>
      </c>
      <c r="L74" s="80" t="str">
        <f>'Të dhënat për Lib. amë'!$AN$4</f>
        <v>Mz. Anglisht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54"/>
      <c r="R74" s="556"/>
      <c r="S74" s="556"/>
      <c r="T74" s="522"/>
      <c r="U74" s="525"/>
    </row>
    <row r="75" spans="1:21" ht="15" customHeight="1" thickBot="1" x14ac:dyDescent="0.3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54"/>
      <c r="H75" s="556"/>
      <c r="I75" s="556"/>
      <c r="J75" s="525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54"/>
      <c r="R75" s="556"/>
      <c r="S75" s="556"/>
      <c r="T75" s="522"/>
      <c r="U75" s="525"/>
    </row>
    <row r="76" spans="1:21" ht="15" customHeight="1" thickBot="1" x14ac:dyDescent="0.3">
      <c r="A76" s="138"/>
      <c r="B76" s="105" t="str">
        <f>'Të dhënat për Lib. amë'!$AO$4</f>
        <v>Nota mesatare</v>
      </c>
      <c r="C76" s="106">
        <f>'Të dhënat për Lib. amë'!$AO$6</f>
        <v>4.67</v>
      </c>
      <c r="D76" s="106"/>
      <c r="E76" s="106"/>
      <c r="F76" s="152">
        <f>$C$76</f>
        <v>4.67</v>
      </c>
      <c r="G76" s="555"/>
      <c r="H76" s="557"/>
      <c r="I76" s="557"/>
      <c r="J76" s="526"/>
      <c r="K76" s="138"/>
      <c r="L76" s="105" t="str">
        <f>'Të dhënat për Lib. amë'!$AO$4</f>
        <v>Nota mesatare</v>
      </c>
      <c r="M76" s="106">
        <f>'Të dhënat për Lib. amë'!$AO$29</f>
        <v>1</v>
      </c>
      <c r="N76" s="106"/>
      <c r="O76" s="106"/>
      <c r="P76" s="152">
        <f>$M$76</f>
        <v>1</v>
      </c>
      <c r="Q76" s="555"/>
      <c r="R76" s="557"/>
      <c r="S76" s="557"/>
      <c r="T76" s="577"/>
      <c r="U76" s="526"/>
    </row>
    <row r="77" spans="1:21" ht="14.1" customHeight="1" thickTop="1" x14ac:dyDescent="0.2">
      <c r="A77" s="139"/>
      <c r="B77" s="535" t="s">
        <v>126</v>
      </c>
      <c r="C77" s="535"/>
      <c r="D77" s="535"/>
      <c r="E77" s="140">
        <f>$I$56</f>
        <v>0</v>
      </c>
      <c r="F77" s="131" t="s">
        <v>104</v>
      </c>
      <c r="G77" s="552" t="str">
        <f>IF(F76=0,"I pa notuar",IF(F76=1,"Pamjaftueshëm (1)",IF(F76&lt;2.5,"Mjaftueshëm(2)",IF(F76&lt;3.5,"Mirë(3)",IF(F76&lt;4.5,"Shumë mirë(4)","Shkëlqyeshëm(5)")))))</f>
        <v>Shkëlqyeshëm(5)</v>
      </c>
      <c r="H77" s="552"/>
      <c r="I77" s="552"/>
      <c r="J77" s="553"/>
      <c r="K77" s="139"/>
      <c r="L77" s="535" t="s">
        <v>116</v>
      </c>
      <c r="M77" s="535"/>
      <c r="N77" s="535"/>
      <c r="O77" s="140">
        <f>$S$56</f>
        <v>0</v>
      </c>
      <c r="P77" s="131" t="s">
        <v>104</v>
      </c>
      <c r="Q77" s="552" t="str">
        <f>IF(P76=0,"I pa notuar",IF(P76=1,"Pamjaftueshëm (1)",IF(P76&lt;2.5,"Mjaftueshëm(2)",IF(P76&lt;3.5,"Mirë(3)",IF(P76&lt;4.5,"Shumë mirë(4)","Shkëlqyeshëm(5)")))))</f>
        <v>Pamjaftueshëm (1)</v>
      </c>
      <c r="R77" s="552"/>
      <c r="S77" s="552"/>
      <c r="T77" s="552"/>
      <c r="U77" s="553"/>
    </row>
    <row r="78" spans="1:21" ht="14.1" customHeight="1" x14ac:dyDescent="0.2">
      <c r="A78" s="139"/>
      <c r="B78" s="536" t="s">
        <v>117</v>
      </c>
      <c r="C78" s="536"/>
      <c r="D78" s="536"/>
      <c r="E78" s="536"/>
      <c r="F78" s="538"/>
      <c r="G78" s="538"/>
      <c r="H78" s="538"/>
      <c r="I78" s="538"/>
      <c r="J78" s="539"/>
      <c r="K78" s="139"/>
      <c r="L78" s="534" t="s">
        <v>117</v>
      </c>
      <c r="M78" s="534"/>
      <c r="N78" s="534"/>
      <c r="O78" s="534"/>
      <c r="P78" s="524"/>
      <c r="Q78" s="524"/>
      <c r="R78" s="524"/>
      <c r="S78" s="524"/>
      <c r="T78" s="524"/>
      <c r="U78" s="537"/>
    </row>
    <row r="79" spans="1:21" ht="14.1" customHeight="1" x14ac:dyDescent="0.2">
      <c r="A79" s="139"/>
      <c r="B79" s="538"/>
      <c r="C79" s="538"/>
      <c r="D79" s="538"/>
      <c r="E79" s="538"/>
      <c r="F79" s="538"/>
      <c r="G79" s="538"/>
      <c r="H79" s="538"/>
      <c r="I79" s="538"/>
      <c r="J79" s="539"/>
      <c r="K79" s="139"/>
      <c r="L79" s="524"/>
      <c r="M79" s="524"/>
      <c r="N79" s="524"/>
      <c r="O79" s="524"/>
      <c r="P79" s="524"/>
      <c r="Q79" s="524"/>
      <c r="R79" s="524"/>
      <c r="S79" s="524"/>
      <c r="T79" s="524"/>
      <c r="U79" s="537"/>
    </row>
    <row r="80" spans="1:21" ht="14.1" customHeight="1" x14ac:dyDescent="0.2">
      <c r="A80" s="139"/>
      <c r="B80" s="141" t="s">
        <v>118</v>
      </c>
      <c r="C80" s="111">
        <f>SUM(E80,H80)</f>
        <v>0</v>
      </c>
      <c r="D80" s="141" t="s">
        <v>119</v>
      </c>
      <c r="E80" s="143">
        <f>' Të dhënat për suksesin'!$V$6</f>
        <v>0</v>
      </c>
      <c r="F80" s="540" t="s">
        <v>120</v>
      </c>
      <c r="G80" s="540"/>
      <c r="H80" s="527">
        <f>' Të dhënat për suksesin'!$W$6</f>
        <v>0</v>
      </c>
      <c r="I80" s="527"/>
      <c r="J80" s="528"/>
      <c r="K80" s="139"/>
      <c r="L80" s="141" t="s">
        <v>118</v>
      </c>
      <c r="M80" s="111">
        <f>SUM(O80,R80)</f>
        <v>11</v>
      </c>
      <c r="N80" s="141" t="s">
        <v>119</v>
      </c>
      <c r="O80" s="111">
        <f>'Të dhënat për Lib. amë'!$AR$29</f>
        <v>10</v>
      </c>
      <c r="P80" s="540" t="s">
        <v>120</v>
      </c>
      <c r="Q80" s="540"/>
      <c r="R80" s="527">
        <f>'Të dhënat për Lib. amë'!$AS$29</f>
        <v>1</v>
      </c>
      <c r="S80" s="527"/>
      <c r="T80" s="527"/>
      <c r="U80" s="528"/>
    </row>
    <row r="81" spans="1:21" ht="14.1" customHeight="1" x14ac:dyDescent="0.2">
      <c r="A81" s="139"/>
      <c r="B81" s="522" t="s">
        <v>121</v>
      </c>
      <c r="C81" s="522"/>
      <c r="D81" s="524"/>
      <c r="E81" s="524"/>
      <c r="F81" s="524"/>
      <c r="G81" s="524"/>
      <c r="H81" s="524"/>
      <c r="I81" s="524"/>
      <c r="J81" s="537"/>
      <c r="K81" s="139"/>
      <c r="L81" s="522" t="s">
        <v>121</v>
      </c>
      <c r="M81" s="522"/>
      <c r="N81" s="527"/>
      <c r="O81" s="527"/>
      <c r="P81" s="527"/>
      <c r="Q81" s="527"/>
      <c r="R81" s="527"/>
      <c r="S81" s="527"/>
      <c r="T81" s="527"/>
      <c r="U81" s="528"/>
    </row>
    <row r="82" spans="1:21" ht="14.1" customHeight="1" x14ac:dyDescent="0.2">
      <c r="A82" s="139"/>
      <c r="B82" s="522" t="s">
        <v>122</v>
      </c>
      <c r="C82" s="522"/>
      <c r="D82" s="523">
        <f>$D$40</f>
        <v>0</v>
      </c>
      <c r="E82" s="523"/>
      <c r="F82" s="131" t="s">
        <v>123</v>
      </c>
      <c r="G82" s="524">
        <f>$G$40</f>
        <v>0</v>
      </c>
      <c r="H82" s="524"/>
      <c r="I82" s="524"/>
      <c r="J82" s="209"/>
      <c r="K82" s="139"/>
      <c r="L82" s="522" t="s">
        <v>122</v>
      </c>
      <c r="M82" s="522"/>
      <c r="N82" s="523">
        <f>$D$40</f>
        <v>0</v>
      </c>
      <c r="O82" s="523"/>
      <c r="P82" s="131" t="s">
        <v>123</v>
      </c>
      <c r="Q82" s="524">
        <f>$G$40</f>
        <v>0</v>
      </c>
      <c r="R82" s="524"/>
      <c r="S82" s="524"/>
      <c r="T82" s="565"/>
      <c r="U82" s="566"/>
    </row>
    <row r="83" spans="1:21" ht="14.1" customHeight="1" x14ac:dyDescent="0.2">
      <c r="A83" s="139"/>
      <c r="B83" s="522" t="s">
        <v>124</v>
      </c>
      <c r="C83" s="522"/>
      <c r="D83" s="523"/>
      <c r="E83" s="523"/>
      <c r="F83" s="131" t="s">
        <v>123</v>
      </c>
      <c r="G83" s="524"/>
      <c r="H83" s="524"/>
      <c r="I83" s="524"/>
      <c r="J83" s="209"/>
      <c r="K83" s="139"/>
      <c r="L83" s="522" t="s">
        <v>124</v>
      </c>
      <c r="M83" s="522"/>
      <c r="N83" s="523"/>
      <c r="O83" s="523"/>
      <c r="P83" s="131" t="s">
        <v>123</v>
      </c>
      <c r="Q83" s="524"/>
      <c r="R83" s="524"/>
      <c r="S83" s="524"/>
      <c r="T83" s="565"/>
      <c r="U83" s="566"/>
    </row>
    <row r="84" spans="1:21" ht="14.1" customHeight="1" x14ac:dyDescent="0.2">
      <c r="A84" s="142"/>
      <c r="B84" s="520" t="s">
        <v>125</v>
      </c>
      <c r="C84" s="520"/>
      <c r="D84" s="520"/>
      <c r="E84" s="520"/>
      <c r="F84" s="521"/>
      <c r="G84" s="521"/>
      <c r="H84" s="521"/>
      <c r="I84" s="521"/>
      <c r="J84" s="207"/>
      <c r="K84" s="142"/>
      <c r="L84" s="520" t="s">
        <v>125</v>
      </c>
      <c r="M84" s="520"/>
      <c r="N84" s="520"/>
      <c r="O84" s="520"/>
      <c r="P84" s="521"/>
      <c r="Q84" s="521"/>
      <c r="R84" s="521"/>
      <c r="S84" s="521"/>
      <c r="T84" s="560"/>
      <c r="U84" s="561"/>
    </row>
    <row r="85" spans="1:21" ht="15" customHeight="1" x14ac:dyDescent="0.25">
      <c r="A85" s="132"/>
      <c r="B85" s="133" t="s">
        <v>72</v>
      </c>
      <c r="C85" s="134" t="str">
        <f>'Të dhënat për Lib. amë'!$B$5</f>
        <v>VIII</v>
      </c>
      <c r="D85" s="133" t="s">
        <v>73</v>
      </c>
      <c r="E85" s="134">
        <f>'Të dhënat për Lib. amë'!$C$5</f>
        <v>1</v>
      </c>
      <c r="F85" s="133"/>
      <c r="G85" s="580" t="s">
        <v>74</v>
      </c>
      <c r="H85" s="580"/>
      <c r="I85" s="574" t="str">
        <f>'Të dhënat për Lib. amë'!$D$5</f>
        <v>2014/2015</v>
      </c>
      <c r="J85" s="575"/>
      <c r="K85" s="132"/>
      <c r="L85" s="133" t="s">
        <v>72</v>
      </c>
      <c r="M85" s="134" t="str">
        <f>'Të dhënat për Lib. amë'!$B$5</f>
        <v>VIII</v>
      </c>
      <c r="N85" s="133" t="s">
        <v>73</v>
      </c>
      <c r="O85" s="134">
        <f>'Të dhënat për Lib. amë'!$C$5</f>
        <v>1</v>
      </c>
      <c r="P85" s="133"/>
      <c r="Q85" s="580" t="s">
        <v>74</v>
      </c>
      <c r="R85" s="580"/>
      <c r="S85" s="574" t="str">
        <f>'Të dhënat për Lib. amë'!$D$5</f>
        <v>2014/2015</v>
      </c>
      <c r="T85" s="574"/>
      <c r="U85" s="575"/>
    </row>
    <row r="86" spans="1:21" ht="15" customHeight="1" x14ac:dyDescent="0.2">
      <c r="A86" s="135"/>
      <c r="B86" s="95" t="s">
        <v>75</v>
      </c>
      <c r="C86" s="567" t="str">
        <f>'Të dhënat për Lib. amë'!$E$5</f>
        <v>Klasa e tetë</v>
      </c>
      <c r="D86" s="567"/>
      <c r="E86" s="567"/>
      <c r="F86" s="567"/>
      <c r="G86" s="567"/>
      <c r="H86" s="567"/>
      <c r="I86" s="567"/>
      <c r="J86" s="568"/>
      <c r="K86" s="135"/>
      <c r="L86" s="95" t="s">
        <v>75</v>
      </c>
      <c r="M86" s="567" t="str">
        <f>'Të dhënat për Lib. amë'!$E$5</f>
        <v>Klasa e tetë</v>
      </c>
      <c r="N86" s="567"/>
      <c r="O86" s="567"/>
      <c r="P86" s="567"/>
      <c r="Q86" s="567"/>
      <c r="R86" s="567"/>
      <c r="S86" s="567"/>
      <c r="T86" s="567"/>
      <c r="U86" s="568"/>
    </row>
    <row r="87" spans="1:21" ht="15" customHeight="1" x14ac:dyDescent="0.2">
      <c r="A87" s="135"/>
      <c r="B87" s="95" t="s">
        <v>76</v>
      </c>
      <c r="C87" s="567" t="str">
        <f>'Të dhënat për Lib. amë'!$F$5</f>
        <v>SH F M U"Shkëndija " Suharekë</v>
      </c>
      <c r="D87" s="567"/>
      <c r="E87" s="567"/>
      <c r="F87" s="567"/>
      <c r="G87" s="567"/>
      <c r="H87" s="567"/>
      <c r="I87" s="567"/>
      <c r="J87" s="568"/>
      <c r="K87" s="135"/>
      <c r="L87" s="95" t="s">
        <v>76</v>
      </c>
      <c r="M87" s="567" t="str">
        <f>'Të dhënat për Lib. amë'!$F$5</f>
        <v>SH F M U"Shkëndija " Suharekë</v>
      </c>
      <c r="N87" s="567"/>
      <c r="O87" s="567"/>
      <c r="P87" s="567"/>
      <c r="Q87" s="567"/>
      <c r="R87" s="567"/>
      <c r="S87" s="567"/>
      <c r="T87" s="567"/>
      <c r="U87" s="568"/>
    </row>
    <row r="88" spans="1:21" ht="15" customHeight="1" x14ac:dyDescent="0.3">
      <c r="A88" s="529" t="s">
        <v>83</v>
      </c>
      <c r="B88" s="530"/>
      <c r="C88" s="530"/>
      <c r="D88" s="530"/>
      <c r="E88" s="530"/>
      <c r="F88" s="530"/>
      <c r="G88" s="530"/>
      <c r="H88" s="530"/>
      <c r="I88" s="530"/>
      <c r="J88" s="531"/>
      <c r="K88" s="529" t="s">
        <v>83</v>
      </c>
      <c r="L88" s="530"/>
      <c r="M88" s="530"/>
      <c r="N88" s="530"/>
      <c r="O88" s="530"/>
      <c r="P88" s="530"/>
      <c r="Q88" s="530"/>
      <c r="R88" s="530"/>
      <c r="S88" s="530"/>
      <c r="T88" s="530"/>
      <c r="U88" s="531"/>
    </row>
    <row r="89" spans="1:21" ht="15" customHeight="1" x14ac:dyDescent="0.2">
      <c r="A89" s="135"/>
      <c r="B89" s="95" t="s">
        <v>36</v>
      </c>
      <c r="C89" s="527" t="str">
        <f>'Të dhënat për Lib. amë'!$G$7</f>
        <v>Altin Gashi</v>
      </c>
      <c r="D89" s="527"/>
      <c r="E89" s="522" t="s">
        <v>84</v>
      </c>
      <c r="F89" s="522"/>
      <c r="G89" s="522"/>
      <c r="H89" s="569" t="str">
        <f>'Të dhënat për Lib. amë'!$I$7</f>
        <v>Mehdi</v>
      </c>
      <c r="I89" s="569"/>
      <c r="J89" s="578"/>
      <c r="K89" s="135"/>
      <c r="L89" s="95" t="s">
        <v>36</v>
      </c>
      <c r="M89" s="527" t="str">
        <f>'Të dhënat për Lib. amë'!$G$30</f>
        <v>Vigan Reshani</v>
      </c>
      <c r="N89" s="527"/>
      <c r="O89" s="522" t="s">
        <v>84</v>
      </c>
      <c r="P89" s="522"/>
      <c r="Q89" s="522"/>
      <c r="R89" s="569">
        <f>'Të dhënat për Lib. amë'!$I$30</f>
        <v>0</v>
      </c>
      <c r="S89" s="569"/>
      <c r="T89" s="569"/>
      <c r="U89" s="578"/>
    </row>
    <row r="90" spans="1:21" ht="15" customHeight="1" x14ac:dyDescent="0.2">
      <c r="A90" s="135"/>
      <c r="B90" s="97" t="s">
        <v>85</v>
      </c>
      <c r="C90" s="114">
        <f>'Të dhënat për Lib. amë'!$J$7</f>
        <v>0</v>
      </c>
      <c r="D90" s="522" t="s">
        <v>86</v>
      </c>
      <c r="E90" s="522"/>
      <c r="F90" s="112">
        <f>'Të dhënat për Lib. amë'!$K$7</f>
        <v>0</v>
      </c>
      <c r="G90" s="562"/>
      <c r="H90" s="562"/>
      <c r="I90" s="562"/>
      <c r="J90" s="563"/>
      <c r="K90" s="135"/>
      <c r="L90" s="97" t="s">
        <v>85</v>
      </c>
      <c r="M90" s="114">
        <f>'Të dhënat për Lib. amë'!$J$30</f>
        <v>0</v>
      </c>
      <c r="N90" s="522" t="s">
        <v>86</v>
      </c>
      <c r="O90" s="522"/>
      <c r="P90" s="112">
        <f>'Të dhënat për Lib. amë'!$K$30</f>
        <v>0</v>
      </c>
      <c r="Q90" s="534"/>
      <c r="R90" s="534"/>
      <c r="S90" s="534"/>
      <c r="T90" s="534"/>
      <c r="U90" s="564"/>
    </row>
    <row r="91" spans="1:21" ht="15" customHeight="1" x14ac:dyDescent="0.2">
      <c r="A91" s="135"/>
      <c r="B91" s="98" t="s">
        <v>94</v>
      </c>
      <c r="C91" s="112">
        <f>'Të dhënat për Lib. amë'!$L$7</f>
        <v>0</v>
      </c>
      <c r="D91" s="94" t="s">
        <v>95</v>
      </c>
      <c r="E91" s="111">
        <f>'Të dhënat për Lib. amë'!$M$7</f>
        <v>0</v>
      </c>
      <c r="F91" s="95" t="s">
        <v>96</v>
      </c>
      <c r="G91" s="569">
        <f>'Të dhënat për Lib. amë'!$N$7</f>
        <v>0</v>
      </c>
      <c r="H91" s="569"/>
      <c r="I91" s="97" t="s">
        <v>113</v>
      </c>
      <c r="J91" s="210">
        <f>'Të dhënat për Lib. amë'!$O$7</f>
        <v>0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69">
        <f>'Të dhënat për Lib. amë'!$N$30</f>
        <v>0</v>
      </c>
      <c r="R91" s="569"/>
      <c r="S91" s="97" t="s">
        <v>113</v>
      </c>
      <c r="T91" s="527">
        <f>'Të dhënat për Lib. amë'!$O$30</f>
        <v>0</v>
      </c>
      <c r="U91" s="528"/>
    </row>
    <row r="92" spans="1:21" ht="15" customHeight="1" x14ac:dyDescent="0.2">
      <c r="A92" s="135"/>
      <c r="B92" s="534" t="s">
        <v>92</v>
      </c>
      <c r="C92" s="534"/>
      <c r="D92" s="110">
        <f>'Të dhënat për Lib. amë'!$A$7</f>
        <v>3</v>
      </c>
      <c r="E92" s="522" t="s">
        <v>93</v>
      </c>
      <c r="F92" s="522"/>
      <c r="G92" s="522"/>
      <c r="H92" s="567">
        <f>'Të dhënat për Lib. amë'!$A$7</f>
        <v>3</v>
      </c>
      <c r="I92" s="567"/>
      <c r="J92" s="568"/>
      <c r="K92" s="135"/>
      <c r="L92" s="534" t="s">
        <v>92</v>
      </c>
      <c r="M92" s="534"/>
      <c r="N92" s="110">
        <f>'Të dhënat për Lib. amë'!$A$30</f>
        <v>26</v>
      </c>
      <c r="O92" s="522" t="s">
        <v>93</v>
      </c>
      <c r="P92" s="522"/>
      <c r="Q92" s="522"/>
      <c r="R92" s="567">
        <f>'Të dhënat për Lib. amë'!$A$30</f>
        <v>26</v>
      </c>
      <c r="S92" s="567"/>
      <c r="T92" s="567"/>
      <c r="U92" s="568"/>
    </row>
    <row r="93" spans="1:21" ht="15" customHeight="1" x14ac:dyDescent="0.2">
      <c r="A93" s="135"/>
      <c r="B93" s="570" t="s">
        <v>98</v>
      </c>
      <c r="C93" s="570"/>
      <c r="D93" s="527">
        <f>'Të dhënat për Lib. amë'!$P$7</f>
        <v>0</v>
      </c>
      <c r="E93" s="527"/>
      <c r="F93" s="527"/>
      <c r="G93" s="527"/>
      <c r="H93" s="527"/>
      <c r="I93" s="527"/>
      <c r="J93" s="528"/>
      <c r="K93" s="135"/>
      <c r="L93" s="570" t="s">
        <v>98</v>
      </c>
      <c r="M93" s="570"/>
      <c r="N93" s="527">
        <f>'Të dhënat për Lib. amë'!$P$30</f>
        <v>0</v>
      </c>
      <c r="O93" s="527"/>
      <c r="P93" s="527"/>
      <c r="Q93" s="527"/>
      <c r="R93" s="527"/>
      <c r="S93" s="527"/>
      <c r="T93" s="527"/>
      <c r="U93" s="528"/>
    </row>
    <row r="94" spans="1:21" ht="15" customHeight="1" x14ac:dyDescent="0.3">
      <c r="A94" s="529" t="s">
        <v>91</v>
      </c>
      <c r="B94" s="530"/>
      <c r="C94" s="530"/>
      <c r="D94" s="530"/>
      <c r="E94" s="530"/>
      <c r="F94" s="530"/>
      <c r="G94" s="530"/>
      <c r="H94" s="530"/>
      <c r="I94" s="530"/>
      <c r="J94" s="531"/>
      <c r="K94" s="529" t="s">
        <v>91</v>
      </c>
      <c r="L94" s="530"/>
      <c r="M94" s="530"/>
      <c r="N94" s="530"/>
      <c r="O94" s="530"/>
      <c r="P94" s="530"/>
      <c r="Q94" s="530"/>
      <c r="R94" s="530"/>
      <c r="S94" s="530"/>
      <c r="T94" s="530"/>
      <c r="U94" s="531"/>
    </row>
    <row r="95" spans="1:21" ht="15" customHeight="1" x14ac:dyDescent="0.2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18" t="s">
        <v>105</v>
      </c>
      <c r="G95" s="518"/>
      <c r="H95" s="518"/>
      <c r="I95" s="527">
        <f>'Të dhënat për Lib. amë'!$S$7</f>
        <v>0</v>
      </c>
      <c r="J95" s="528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18" t="s">
        <v>105</v>
      </c>
      <c r="Q95" s="518"/>
      <c r="R95" s="518"/>
      <c r="S95" s="527">
        <f>'Të dhënat për Lib. amë'!$S$30</f>
        <v>0</v>
      </c>
      <c r="T95" s="527"/>
      <c r="U95" s="528"/>
    </row>
    <row r="96" spans="1:21" ht="15" customHeight="1" x14ac:dyDescent="0.2">
      <c r="A96" s="135"/>
      <c r="B96" s="98" t="s">
        <v>110</v>
      </c>
      <c r="C96" s="111">
        <f>'Të dhënat për Lib. amë'!$T$7</f>
        <v>0</v>
      </c>
      <c r="D96" s="114">
        <f>'Të dhënat për Lib. amë'!$U$7</f>
        <v>0</v>
      </c>
      <c r="E96" s="101" t="s">
        <v>111</v>
      </c>
      <c r="F96" s="113">
        <f>'Të dhënat për Lib. amë'!$V$7</f>
        <v>0</v>
      </c>
      <c r="G96" s="518" t="s">
        <v>112</v>
      </c>
      <c r="H96" s="518"/>
      <c r="I96" s="527">
        <f>'Të dhënat për Lib. amë'!$W$7</f>
        <v>0</v>
      </c>
      <c r="J96" s="528"/>
      <c r="K96" s="135"/>
      <c r="L96" s="98" t="s">
        <v>110</v>
      </c>
      <c r="M96" s="111">
        <f>'Të dhënat për Lib. amë'!$T$30</f>
        <v>0</v>
      </c>
      <c r="N96" s="103">
        <f>'Të dhënat për Lib. amë'!$U$30</f>
        <v>0</v>
      </c>
      <c r="O96" s="101" t="s">
        <v>111</v>
      </c>
      <c r="P96" s="113">
        <f>'Të dhënat për Lib. amë'!$V$30</f>
        <v>0</v>
      </c>
      <c r="Q96" s="518" t="s">
        <v>112</v>
      </c>
      <c r="R96" s="518"/>
      <c r="S96" s="527">
        <f>'Të dhënat për Lib. amë'!$W$30</f>
        <v>0</v>
      </c>
      <c r="T96" s="527"/>
      <c r="U96" s="528"/>
    </row>
    <row r="97" spans="1:21" ht="15" customHeight="1" x14ac:dyDescent="0.3">
      <c r="A97" s="529" t="s">
        <v>108</v>
      </c>
      <c r="B97" s="530"/>
      <c r="C97" s="530"/>
      <c r="D97" s="530"/>
      <c r="E97" s="530"/>
      <c r="F97" s="530"/>
      <c r="G97" s="530"/>
      <c r="H97" s="530"/>
      <c r="I97" s="530"/>
      <c r="J97" s="531"/>
      <c r="K97" s="529" t="s">
        <v>108</v>
      </c>
      <c r="L97" s="530"/>
      <c r="M97" s="530"/>
      <c r="N97" s="530"/>
      <c r="O97" s="530"/>
      <c r="P97" s="530"/>
      <c r="Q97" s="530"/>
      <c r="R97" s="530"/>
      <c r="S97" s="530"/>
      <c r="T97" s="530"/>
      <c r="U97" s="531"/>
    </row>
    <row r="98" spans="1:21" ht="15" customHeight="1" x14ac:dyDescent="0.2">
      <c r="A98" s="135"/>
      <c r="B98" s="518" t="s">
        <v>107</v>
      </c>
      <c r="C98" s="518"/>
      <c r="D98" s="114">
        <f>'Të dhënat për Lib. amë'!$X$7</f>
        <v>0</v>
      </c>
      <c r="E98" s="519" t="s">
        <v>109</v>
      </c>
      <c r="F98" s="519"/>
      <c r="G98" s="519"/>
      <c r="H98" s="519"/>
      <c r="I98" s="527">
        <f>'Të dhënat për Lib. amë'!$Y$7</f>
        <v>0</v>
      </c>
      <c r="J98" s="528"/>
      <c r="K98" s="135"/>
      <c r="L98" s="518" t="s">
        <v>107</v>
      </c>
      <c r="M98" s="518"/>
      <c r="N98" s="114">
        <f>'Të dhënat për Lib. amë'!$X$30</f>
        <v>0</v>
      </c>
      <c r="O98" s="519" t="s">
        <v>109</v>
      </c>
      <c r="P98" s="519"/>
      <c r="Q98" s="519"/>
      <c r="R98" s="519"/>
      <c r="S98" s="527">
        <f>'Të dhënat për Lib. amë'!$Y$30</f>
        <v>0</v>
      </c>
      <c r="T98" s="527"/>
      <c r="U98" s="528"/>
    </row>
    <row r="99" spans="1:21" ht="15" customHeight="1" thickBot="1" x14ac:dyDescent="0.25">
      <c r="A99" s="135"/>
      <c r="B99" s="98" t="s">
        <v>115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115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Top="1" thickBot="1" x14ac:dyDescent="0.3">
      <c r="A100" s="541" t="s">
        <v>82</v>
      </c>
      <c r="B100" s="543" t="s">
        <v>81</v>
      </c>
      <c r="C100" s="545" t="s">
        <v>5</v>
      </c>
      <c r="D100" s="546"/>
      <c r="E100" s="546"/>
      <c r="F100" s="546"/>
      <c r="G100" s="546"/>
      <c r="H100" s="546"/>
      <c r="I100" s="546"/>
      <c r="J100" s="547"/>
      <c r="K100" s="541" t="s">
        <v>82</v>
      </c>
      <c r="L100" s="543" t="s">
        <v>81</v>
      </c>
      <c r="M100" s="545" t="s">
        <v>5</v>
      </c>
      <c r="N100" s="546"/>
      <c r="O100" s="546"/>
      <c r="P100" s="546"/>
      <c r="Q100" s="546"/>
      <c r="R100" s="546"/>
      <c r="S100" s="546"/>
      <c r="T100" s="546"/>
      <c r="U100" s="547"/>
    </row>
    <row r="101" spans="1:21" ht="50.1" customHeight="1" thickBot="1" x14ac:dyDescent="0.3">
      <c r="A101" s="542"/>
      <c r="B101" s="544"/>
      <c r="C101" s="93" t="s">
        <v>78</v>
      </c>
      <c r="D101" s="93" t="s">
        <v>77</v>
      </c>
      <c r="E101" s="93" t="s">
        <v>80</v>
      </c>
      <c r="F101" s="93" t="s">
        <v>79</v>
      </c>
      <c r="G101" s="548"/>
      <c r="H101" s="550"/>
      <c r="I101" s="550"/>
      <c r="J101" s="558" t="s">
        <v>90</v>
      </c>
      <c r="K101" s="542"/>
      <c r="L101" s="544"/>
      <c r="M101" s="93" t="s">
        <v>78</v>
      </c>
      <c r="N101" s="93" t="s">
        <v>77</v>
      </c>
      <c r="O101" s="93" t="s">
        <v>80</v>
      </c>
      <c r="P101" s="93" t="s">
        <v>79</v>
      </c>
      <c r="Q101" s="548"/>
      <c r="R101" s="550"/>
      <c r="S101" s="550"/>
      <c r="T101" s="571" t="s">
        <v>90</v>
      </c>
      <c r="U101" s="576"/>
    </row>
    <row r="102" spans="1:21" ht="15" customHeight="1" thickBot="1" x14ac:dyDescent="0.3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Sh.Mirë(4)</v>
      </c>
      <c r="D102" s="151"/>
      <c r="E102" s="81"/>
      <c r="F102" s="150" t="str">
        <f>IF(OR(D102=0),C102,D102)</f>
        <v>Sh.Mirë(4)</v>
      </c>
      <c r="G102" s="549"/>
      <c r="H102" s="551"/>
      <c r="I102" s="551"/>
      <c r="J102" s="559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Mjaft.(2)</v>
      </c>
      <c r="N102" s="151"/>
      <c r="O102" s="81"/>
      <c r="P102" s="150" t="str">
        <f>IF(OR(N102=0),M102,N102)</f>
        <v>Mjaft.(2)</v>
      </c>
      <c r="Q102" s="549"/>
      <c r="R102" s="551"/>
      <c r="S102" s="551"/>
      <c r="T102" s="572"/>
      <c r="U102" s="525"/>
    </row>
    <row r="103" spans="1:21" ht="15" customHeight="1" thickBot="1" x14ac:dyDescent="0.3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Sh.Mirë(4)</v>
      </c>
      <c r="D103" s="151"/>
      <c r="E103" s="81"/>
      <c r="F103" s="150" t="str">
        <f t="shared" ref="F103:F116" si="4">IF(OR(D103=0),C103,D103)</f>
        <v>Sh.Mirë(4)</v>
      </c>
      <c r="G103" s="549"/>
      <c r="H103" s="551"/>
      <c r="I103" s="551"/>
      <c r="J103" s="559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Mjaft.(2)</v>
      </c>
      <c r="N103" s="151"/>
      <c r="O103" s="81"/>
      <c r="P103" s="150" t="str">
        <f t="shared" ref="P103:P116" si="5">IF(OR(N103=0),M103,N103)</f>
        <v>Mjaft.(2)</v>
      </c>
      <c r="Q103" s="549"/>
      <c r="R103" s="551"/>
      <c r="S103" s="551"/>
      <c r="T103" s="572"/>
      <c r="U103" s="525"/>
    </row>
    <row r="104" spans="1:21" ht="15" customHeight="1" thickBot="1" x14ac:dyDescent="0.3">
      <c r="A104" s="137">
        <v>3</v>
      </c>
      <c r="B104" s="80" t="str">
        <f>'Të dhënat për Lib. amë'!$AB$4</f>
        <v>Matematikë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Sh.Mirë(4)</v>
      </c>
      <c r="D104" s="151"/>
      <c r="E104" s="81"/>
      <c r="F104" s="150" t="str">
        <f t="shared" si="4"/>
        <v>Sh.Mirë(4)</v>
      </c>
      <c r="G104" s="549"/>
      <c r="H104" s="551"/>
      <c r="I104" s="551"/>
      <c r="J104" s="559"/>
      <c r="K104" s="137">
        <v>3</v>
      </c>
      <c r="L104" s="80" t="str">
        <f>'Të dhënat për Lib. amë'!$AB$4</f>
        <v>Matematikë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Mjaft.(2)</v>
      </c>
      <c r="N104" s="151"/>
      <c r="O104" s="81"/>
      <c r="P104" s="150" t="str">
        <f t="shared" si="5"/>
        <v>Mjaft.(2)</v>
      </c>
      <c r="Q104" s="549"/>
      <c r="R104" s="551"/>
      <c r="S104" s="551"/>
      <c r="T104" s="572"/>
      <c r="U104" s="525"/>
    </row>
    <row r="105" spans="1:21" ht="15" customHeight="1" thickBot="1" x14ac:dyDescent="0.3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Sh.Mirë(4)</v>
      </c>
      <c r="D105" s="151"/>
      <c r="E105" s="81"/>
      <c r="F105" s="150" t="str">
        <f t="shared" si="4"/>
        <v>Sh.Mirë(4)</v>
      </c>
      <c r="G105" s="549"/>
      <c r="H105" s="551"/>
      <c r="I105" s="551"/>
      <c r="J105" s="559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Mjaft.(2)</v>
      </c>
      <c r="N105" s="151"/>
      <c r="O105" s="81"/>
      <c r="P105" s="150" t="str">
        <f t="shared" si="5"/>
        <v>Mjaft.(2)</v>
      </c>
      <c r="Q105" s="549"/>
      <c r="R105" s="551"/>
      <c r="S105" s="551"/>
      <c r="T105" s="572"/>
      <c r="U105" s="525"/>
    </row>
    <row r="106" spans="1:21" ht="15" customHeight="1" thickBot="1" x14ac:dyDescent="0.3">
      <c r="A106" s="137">
        <v>5</v>
      </c>
      <c r="B106" s="80" t="str">
        <f>'Të dhënat për Lib. amë'!$AD$4</f>
        <v>Fizikë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Sh.Mirë(4)</v>
      </c>
      <c r="D106" s="153"/>
      <c r="E106" s="81"/>
      <c r="F106" s="150" t="str">
        <f t="shared" si="4"/>
        <v>Sh.Mirë(4)</v>
      </c>
      <c r="G106" s="549"/>
      <c r="H106" s="551"/>
      <c r="I106" s="551"/>
      <c r="J106" s="559"/>
      <c r="K106" s="137">
        <v>5</v>
      </c>
      <c r="L106" s="80" t="str">
        <f>'Të dhënat për Lib. amë'!$AD$4</f>
        <v>Fizikë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Mjaft.(2)</v>
      </c>
      <c r="N106" s="153"/>
      <c r="O106" s="81"/>
      <c r="P106" s="150" t="str">
        <f t="shared" si="5"/>
        <v>Mjaft.(2)</v>
      </c>
      <c r="Q106" s="549"/>
      <c r="R106" s="551"/>
      <c r="S106" s="551"/>
      <c r="T106" s="572"/>
      <c r="U106" s="525"/>
    </row>
    <row r="107" spans="1:21" ht="15" customHeight="1" thickBot="1" x14ac:dyDescent="0.3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49"/>
      <c r="H107" s="551"/>
      <c r="I107" s="551"/>
      <c r="J107" s="559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9"/>
      <c r="R107" s="551"/>
      <c r="S107" s="551"/>
      <c r="T107" s="572"/>
      <c r="U107" s="525"/>
    </row>
    <row r="108" spans="1:21" ht="15" customHeight="1" thickBot="1" x14ac:dyDescent="0.3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54" t="s">
        <v>87</v>
      </c>
      <c r="H108" s="556" t="s">
        <v>88</v>
      </c>
      <c r="I108" s="556" t="s">
        <v>89</v>
      </c>
      <c r="J108" s="525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Pamjaft.(1)</v>
      </c>
      <c r="N108" s="151"/>
      <c r="O108" s="81"/>
      <c r="P108" s="150" t="str">
        <f t="shared" si="5"/>
        <v>Pamjaft.(1)</v>
      </c>
      <c r="Q108" s="554" t="s">
        <v>87</v>
      </c>
      <c r="R108" s="556" t="s">
        <v>88</v>
      </c>
      <c r="S108" s="556" t="s">
        <v>89</v>
      </c>
      <c r="T108" s="522"/>
      <c r="U108" s="525"/>
    </row>
    <row r="109" spans="1:21" ht="15" customHeight="1" thickBot="1" x14ac:dyDescent="0.3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Sh.Mirë(4)</v>
      </c>
      <c r="D109" s="151"/>
      <c r="E109" s="81"/>
      <c r="F109" s="150" t="str">
        <f t="shared" si="4"/>
        <v>Sh.Mirë(4)</v>
      </c>
      <c r="G109" s="554"/>
      <c r="H109" s="556"/>
      <c r="I109" s="556"/>
      <c r="J109" s="525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Mjaft.(2)</v>
      </c>
      <c r="N109" s="151"/>
      <c r="O109" s="81"/>
      <c r="P109" s="150" t="str">
        <f t="shared" si="5"/>
        <v>Mjaft.(2)</v>
      </c>
      <c r="Q109" s="554"/>
      <c r="R109" s="556"/>
      <c r="S109" s="556"/>
      <c r="T109" s="522"/>
      <c r="U109" s="525"/>
    </row>
    <row r="110" spans="1:21" ht="15" customHeight="1" thickBot="1" x14ac:dyDescent="0.3">
      <c r="A110" s="137">
        <v>9</v>
      </c>
      <c r="B110" s="80" t="str">
        <f>'Të dhënat për Lib. amë'!$AH$4</f>
        <v>Edukatë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Sh.Mirë(4)</v>
      </c>
      <c r="D110" s="151"/>
      <c r="E110" s="81"/>
      <c r="F110" s="150" t="str">
        <f t="shared" si="4"/>
        <v>Sh.Mirë(4)</v>
      </c>
      <c r="G110" s="554"/>
      <c r="H110" s="556"/>
      <c r="I110" s="556"/>
      <c r="J110" s="525"/>
      <c r="K110" s="137">
        <v>9</v>
      </c>
      <c r="L110" s="80" t="str">
        <f>'Të dhënat për Lib. amë'!$AH$4</f>
        <v>Edukatë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Mjaft.(2)</v>
      </c>
      <c r="N110" s="151"/>
      <c r="O110" s="81"/>
      <c r="P110" s="150" t="str">
        <f t="shared" si="5"/>
        <v>Mjaft.(2)</v>
      </c>
      <c r="Q110" s="554"/>
      <c r="R110" s="556"/>
      <c r="S110" s="556"/>
      <c r="T110" s="522"/>
      <c r="U110" s="525"/>
    </row>
    <row r="111" spans="1:21" ht="15" customHeight="1" thickBot="1" x14ac:dyDescent="0.3">
      <c r="A111" s="137">
        <v>10</v>
      </c>
      <c r="B111" s="80" t="str">
        <f>'Të dhënat për Lib. amë'!$AI$4</f>
        <v>Edukatë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54"/>
      <c r="H111" s="556"/>
      <c r="I111" s="556"/>
      <c r="J111" s="525"/>
      <c r="K111" s="137">
        <v>10</v>
      </c>
      <c r="L111" s="80" t="str">
        <f>'Të dhënat për Lib. amë'!$AI$4</f>
        <v>Edukatë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Mjaft.(2)</v>
      </c>
      <c r="N111" s="151"/>
      <c r="O111" s="81"/>
      <c r="P111" s="150" t="str">
        <f t="shared" si="5"/>
        <v>Mjaft.(2)</v>
      </c>
      <c r="Q111" s="554"/>
      <c r="R111" s="556"/>
      <c r="S111" s="556"/>
      <c r="T111" s="522"/>
      <c r="U111" s="525"/>
    </row>
    <row r="112" spans="1:21" ht="15" customHeight="1" thickBot="1" x14ac:dyDescent="0.3">
      <c r="A112" s="137">
        <v>11</v>
      </c>
      <c r="B112" s="80" t="str">
        <f>'Të dhënat për Lib. amë'!$AJ$4</f>
        <v>Edukatë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54"/>
      <c r="H112" s="556"/>
      <c r="I112" s="556"/>
      <c r="J112" s="525"/>
      <c r="K112" s="137">
        <v>11</v>
      </c>
      <c r="L112" s="80" t="str">
        <f>'Të dhënat për Lib. amë'!$AJ$4</f>
        <v>Edukatë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Mirë(3)</v>
      </c>
      <c r="N112" s="151"/>
      <c r="O112" s="81"/>
      <c r="P112" s="150" t="str">
        <f t="shared" si="5"/>
        <v>Mirë(3)</v>
      </c>
      <c r="Q112" s="554"/>
      <c r="R112" s="556"/>
      <c r="S112" s="556"/>
      <c r="T112" s="522"/>
      <c r="U112" s="525"/>
    </row>
    <row r="113" spans="1:21" ht="15" customHeight="1" thickBot="1" x14ac:dyDescent="0.3">
      <c r="A113" s="137">
        <v>12</v>
      </c>
      <c r="B113" s="80" t="str">
        <f>'Të dhënat për Lib. amë'!$AK$4</f>
        <v>Teknologji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Sh.Mirë(4)</v>
      </c>
      <c r="D113" s="151"/>
      <c r="E113" s="81"/>
      <c r="F113" s="150" t="str">
        <f t="shared" si="4"/>
        <v>Sh.Mirë(4)</v>
      </c>
      <c r="G113" s="554"/>
      <c r="H113" s="556"/>
      <c r="I113" s="556"/>
      <c r="J113" s="525"/>
      <c r="K113" s="137">
        <v>12</v>
      </c>
      <c r="L113" s="80" t="str">
        <f>'Të dhënat për Lib. amë'!$AK$4</f>
        <v>Teknologji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Mjaft.(2)</v>
      </c>
      <c r="N113" s="151"/>
      <c r="O113" s="81"/>
      <c r="P113" s="150" t="str">
        <f t="shared" si="5"/>
        <v>Mjaft.(2)</v>
      </c>
      <c r="Q113" s="554"/>
      <c r="R113" s="556"/>
      <c r="S113" s="556"/>
      <c r="T113" s="522"/>
      <c r="U113" s="525"/>
    </row>
    <row r="114" spans="1:21" ht="15" customHeight="1" thickBot="1" x14ac:dyDescent="0.3">
      <c r="A114" s="137">
        <v>13</v>
      </c>
      <c r="B114" s="80" t="str">
        <f>'Të dhënat për Lib. amë'!$AL$4</f>
        <v>Edukatë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54"/>
      <c r="H114" s="556"/>
      <c r="I114" s="556"/>
      <c r="J114" s="525"/>
      <c r="K114" s="137">
        <v>13</v>
      </c>
      <c r="L114" s="80" t="str">
        <f>'Të dhënat për Lib. amë'!$AL$4</f>
        <v>Edukatë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Sh.Mirë(4)</v>
      </c>
      <c r="N114" s="151"/>
      <c r="O114" s="81"/>
      <c r="P114" s="150" t="str">
        <f t="shared" si="5"/>
        <v>Sh.Mirë(4)</v>
      </c>
      <c r="Q114" s="554"/>
      <c r="R114" s="556"/>
      <c r="S114" s="556"/>
      <c r="T114" s="522"/>
      <c r="U114" s="525"/>
    </row>
    <row r="115" spans="1:21" ht="15" customHeight="1" thickBot="1" x14ac:dyDescent="0.3">
      <c r="A115" s="137">
        <v>14</v>
      </c>
      <c r="B115" s="80" t="str">
        <f>'Të dhënat për Lib. amë'!$AM$4</f>
        <v>Mz. Ekologjia dhe mjedisi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54"/>
      <c r="H115" s="556"/>
      <c r="I115" s="556"/>
      <c r="J115" s="525"/>
      <c r="K115" s="137">
        <v>14</v>
      </c>
      <c r="L115" s="80" t="str">
        <f>'Të dhënat për Lib. amë'!$AM$4</f>
        <v>Mz. Ekologjia dhe mjedisi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54"/>
      <c r="R115" s="556"/>
      <c r="S115" s="556"/>
      <c r="T115" s="522"/>
      <c r="U115" s="525"/>
    </row>
    <row r="116" spans="1:21" ht="15" customHeight="1" thickBot="1" x14ac:dyDescent="0.3">
      <c r="A116" s="137">
        <v>15</v>
      </c>
      <c r="B116" s="80" t="str">
        <f>'Të dhënat për Lib. amë'!$AN$4</f>
        <v>Mz. Anglisht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54"/>
      <c r="H116" s="556"/>
      <c r="I116" s="556"/>
      <c r="J116" s="525"/>
      <c r="K116" s="137">
        <v>15</v>
      </c>
      <c r="L116" s="80" t="str">
        <f>'Të dhënat për Lib. amë'!$AN$4</f>
        <v>Mz. Anglisht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54"/>
      <c r="R116" s="556"/>
      <c r="S116" s="556"/>
      <c r="T116" s="522"/>
      <c r="U116" s="525"/>
    </row>
    <row r="117" spans="1:21" ht="15" customHeight="1" thickBot="1" x14ac:dyDescent="0.3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54"/>
      <c r="H117" s="556"/>
      <c r="I117" s="556"/>
      <c r="J117" s="525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54"/>
      <c r="R117" s="556"/>
      <c r="S117" s="556"/>
      <c r="T117" s="522"/>
      <c r="U117" s="525"/>
    </row>
    <row r="118" spans="1:21" ht="15" customHeight="1" thickBot="1" x14ac:dyDescent="0.3">
      <c r="A118" s="138"/>
      <c r="B118" s="105" t="str">
        <f>'Të dhënat për Lib. amë'!$AO$4</f>
        <v>Nota mesatare</v>
      </c>
      <c r="C118" s="106">
        <f>'Të dhënat për Lib. amë'!$AO$7</f>
        <v>4.33</v>
      </c>
      <c r="D118" s="106"/>
      <c r="E118" s="106"/>
      <c r="F118" s="152">
        <f>$C$118</f>
        <v>4.33</v>
      </c>
      <c r="G118" s="555"/>
      <c r="H118" s="557"/>
      <c r="I118" s="557"/>
      <c r="J118" s="526"/>
      <c r="K118" s="138"/>
      <c r="L118" s="105" t="str">
        <f>'Të dhënat për Lib. amë'!$AO$4</f>
        <v>Nota mesatare</v>
      </c>
      <c r="M118" s="106">
        <f>'Të dhënat për Lib. amë'!$AO$30</f>
        <v>1</v>
      </c>
      <c r="N118" s="106"/>
      <c r="O118" s="106"/>
      <c r="P118" s="152">
        <f>$M$118</f>
        <v>1</v>
      </c>
      <c r="Q118" s="555"/>
      <c r="R118" s="557"/>
      <c r="S118" s="557"/>
      <c r="T118" s="577"/>
      <c r="U118" s="526"/>
    </row>
    <row r="119" spans="1:21" ht="14.1" customHeight="1" thickTop="1" x14ac:dyDescent="0.2">
      <c r="A119" s="139"/>
      <c r="B119" s="535" t="s">
        <v>126</v>
      </c>
      <c r="C119" s="535"/>
      <c r="D119" s="535"/>
      <c r="E119" s="140">
        <f>$I$98</f>
        <v>0</v>
      </c>
      <c r="F119" s="131" t="s">
        <v>104</v>
      </c>
      <c r="G119" s="552" t="str">
        <f>IF(F118=0,"I pa notuar",IF(F118=1,"Pamjaftueshëm (1)",IF(F118&lt;2.5,"Mjaftueshëm(2)",IF(F118&lt;3.5,"Mirë(3)",IF(F118&lt;4.5,"Shumë mirë(4)","Shkëlqyeshëm(5)")))))</f>
        <v>Shumë mirë(4)</v>
      </c>
      <c r="H119" s="552"/>
      <c r="I119" s="552"/>
      <c r="J119" s="553"/>
      <c r="K119" s="139"/>
      <c r="L119" s="535" t="s">
        <v>116</v>
      </c>
      <c r="M119" s="535"/>
      <c r="N119" s="535"/>
      <c r="O119" s="140">
        <f>$S$98</f>
        <v>0</v>
      </c>
      <c r="P119" s="131" t="s">
        <v>104</v>
      </c>
      <c r="Q119" s="552" t="str">
        <f>IF(P118=0,"I pa notuar",IF(P118=1,"Pamjaftueshëm (1)",IF(P118&lt;2.5,"Mjaftueshëm(2)",IF(P118&lt;3.5,"Mirë(3)",IF(P118&lt;4.5,"Shumë mirë(4)","Shkëlqyeshëm(5)")))))</f>
        <v>Pamjaftueshëm (1)</v>
      </c>
      <c r="R119" s="552"/>
      <c r="S119" s="552"/>
      <c r="T119" s="552"/>
      <c r="U119" s="553"/>
    </row>
    <row r="120" spans="1:21" ht="14.1" customHeight="1" x14ac:dyDescent="0.2">
      <c r="A120" s="139"/>
      <c r="B120" s="536" t="s">
        <v>117</v>
      </c>
      <c r="C120" s="536"/>
      <c r="D120" s="536"/>
      <c r="E120" s="536"/>
      <c r="F120" s="538"/>
      <c r="G120" s="538"/>
      <c r="H120" s="538"/>
      <c r="I120" s="538"/>
      <c r="J120" s="539"/>
      <c r="K120" s="139"/>
      <c r="L120" s="534" t="s">
        <v>117</v>
      </c>
      <c r="M120" s="534"/>
      <c r="N120" s="534"/>
      <c r="O120" s="534"/>
      <c r="P120" s="524"/>
      <c r="Q120" s="524"/>
      <c r="R120" s="524"/>
      <c r="S120" s="524"/>
      <c r="T120" s="524"/>
      <c r="U120" s="537"/>
    </row>
    <row r="121" spans="1:21" ht="14.1" customHeight="1" x14ac:dyDescent="0.2">
      <c r="A121" s="139"/>
      <c r="B121" s="538"/>
      <c r="C121" s="538"/>
      <c r="D121" s="538"/>
      <c r="E121" s="538"/>
      <c r="F121" s="538"/>
      <c r="G121" s="538"/>
      <c r="H121" s="538"/>
      <c r="I121" s="538"/>
      <c r="J121" s="539"/>
      <c r="K121" s="139"/>
      <c r="L121" s="524"/>
      <c r="M121" s="524"/>
      <c r="N121" s="524"/>
      <c r="O121" s="524"/>
      <c r="P121" s="524"/>
      <c r="Q121" s="524"/>
      <c r="R121" s="524"/>
      <c r="S121" s="524"/>
      <c r="T121" s="524"/>
      <c r="U121" s="537"/>
    </row>
    <row r="122" spans="1:21" ht="14.1" customHeight="1" x14ac:dyDescent="0.2">
      <c r="A122" s="139"/>
      <c r="B122" s="141" t="s">
        <v>118</v>
      </c>
      <c r="C122" s="111">
        <f>SUM(E122,H122)</f>
        <v>23</v>
      </c>
      <c r="D122" s="141" t="s">
        <v>119</v>
      </c>
      <c r="E122" s="143">
        <f>'Të dhënat për Lib. amë'!$AR$7</f>
        <v>0</v>
      </c>
      <c r="F122" s="540" t="s">
        <v>120</v>
      </c>
      <c r="G122" s="540"/>
      <c r="H122" s="527">
        <f>'Të dhënat për Lib. amë'!$AS$7</f>
        <v>23</v>
      </c>
      <c r="I122" s="527"/>
      <c r="J122" s="528"/>
      <c r="K122" s="139"/>
      <c r="L122" s="141" t="s">
        <v>118</v>
      </c>
      <c r="M122" s="111">
        <f>SUM(O122,R122)</f>
        <v>58</v>
      </c>
      <c r="N122" s="141" t="s">
        <v>119</v>
      </c>
      <c r="O122" s="111">
        <f>'Të dhënat për Lib. amë'!$AR$30</f>
        <v>57</v>
      </c>
      <c r="P122" s="540" t="s">
        <v>120</v>
      </c>
      <c r="Q122" s="540"/>
      <c r="R122" s="527">
        <f>'Të dhënat për Lib. amë'!$AS$30</f>
        <v>1</v>
      </c>
      <c r="S122" s="527"/>
      <c r="T122" s="527"/>
      <c r="U122" s="528"/>
    </row>
    <row r="123" spans="1:21" ht="14.1" customHeight="1" x14ac:dyDescent="0.2">
      <c r="A123" s="139"/>
      <c r="B123" s="522" t="s">
        <v>121</v>
      </c>
      <c r="C123" s="522"/>
      <c r="D123" s="524"/>
      <c r="E123" s="524"/>
      <c r="F123" s="524"/>
      <c r="G123" s="524"/>
      <c r="H123" s="524"/>
      <c r="I123" s="524"/>
      <c r="J123" s="537"/>
      <c r="K123" s="139"/>
      <c r="L123" s="522" t="s">
        <v>121</v>
      </c>
      <c r="M123" s="522"/>
      <c r="N123" s="527"/>
      <c r="O123" s="527"/>
      <c r="P123" s="527"/>
      <c r="Q123" s="527"/>
      <c r="R123" s="527"/>
      <c r="S123" s="527"/>
      <c r="T123" s="527"/>
      <c r="U123" s="528"/>
    </row>
    <row r="124" spans="1:21" ht="14.1" customHeight="1" x14ac:dyDescent="0.2">
      <c r="A124" s="139"/>
      <c r="B124" s="522" t="s">
        <v>122</v>
      </c>
      <c r="C124" s="522"/>
      <c r="D124" s="523">
        <f>$D$40</f>
        <v>0</v>
      </c>
      <c r="E124" s="523"/>
      <c r="F124" s="131" t="s">
        <v>123</v>
      </c>
      <c r="G124" s="524">
        <f>$G$40</f>
        <v>0</v>
      </c>
      <c r="H124" s="524"/>
      <c r="I124" s="524"/>
      <c r="J124" s="209"/>
      <c r="K124" s="139"/>
      <c r="L124" s="522" t="s">
        <v>122</v>
      </c>
      <c r="M124" s="522"/>
      <c r="N124" s="523">
        <f>$D$40</f>
        <v>0</v>
      </c>
      <c r="O124" s="523"/>
      <c r="P124" s="131" t="s">
        <v>123</v>
      </c>
      <c r="Q124" s="524">
        <f>$G$40</f>
        <v>0</v>
      </c>
      <c r="R124" s="524"/>
      <c r="S124" s="524"/>
      <c r="T124" s="565"/>
      <c r="U124" s="566"/>
    </row>
    <row r="125" spans="1:21" ht="14.1" customHeight="1" x14ac:dyDescent="0.2">
      <c r="A125" s="139"/>
      <c r="B125" s="522" t="s">
        <v>124</v>
      </c>
      <c r="C125" s="522"/>
      <c r="D125" s="523"/>
      <c r="E125" s="523"/>
      <c r="F125" s="131" t="s">
        <v>123</v>
      </c>
      <c r="G125" s="524"/>
      <c r="H125" s="524"/>
      <c r="I125" s="524"/>
      <c r="J125" s="209"/>
      <c r="K125" s="139"/>
      <c r="L125" s="522" t="s">
        <v>124</v>
      </c>
      <c r="M125" s="522"/>
      <c r="N125" s="523"/>
      <c r="O125" s="523"/>
      <c r="P125" s="131" t="s">
        <v>123</v>
      </c>
      <c r="Q125" s="524"/>
      <c r="R125" s="524"/>
      <c r="S125" s="524"/>
      <c r="T125" s="565"/>
      <c r="U125" s="566"/>
    </row>
    <row r="126" spans="1:21" ht="14.1" customHeight="1" x14ac:dyDescent="0.2">
      <c r="A126" s="142"/>
      <c r="B126" s="520" t="s">
        <v>125</v>
      </c>
      <c r="C126" s="520"/>
      <c r="D126" s="520"/>
      <c r="E126" s="520"/>
      <c r="F126" s="521"/>
      <c r="G126" s="521"/>
      <c r="H126" s="521"/>
      <c r="I126" s="521"/>
      <c r="J126" s="207"/>
      <c r="K126" s="142"/>
      <c r="L126" s="520" t="s">
        <v>125</v>
      </c>
      <c r="M126" s="520"/>
      <c r="N126" s="520"/>
      <c r="O126" s="520"/>
      <c r="P126" s="521"/>
      <c r="Q126" s="521"/>
      <c r="R126" s="521"/>
      <c r="S126" s="521"/>
      <c r="T126" s="560"/>
      <c r="U126" s="561"/>
    </row>
    <row r="127" spans="1:21" ht="15" customHeight="1" x14ac:dyDescent="0.25">
      <c r="A127" s="132"/>
      <c r="B127" s="133" t="s">
        <v>72</v>
      </c>
      <c r="C127" s="134" t="str">
        <f>'Të dhënat për Lib. amë'!$B$5</f>
        <v>VIII</v>
      </c>
      <c r="D127" s="133" t="s">
        <v>73</v>
      </c>
      <c r="E127" s="134">
        <f>'Të dhënat për Lib. amë'!$C$5</f>
        <v>1</v>
      </c>
      <c r="F127" s="133"/>
      <c r="G127" s="580" t="s">
        <v>74</v>
      </c>
      <c r="H127" s="580"/>
      <c r="I127" s="574" t="str">
        <f>'Të dhënat për Lib. amë'!$D$5</f>
        <v>2014/2015</v>
      </c>
      <c r="J127" s="575"/>
      <c r="K127" s="132"/>
      <c r="L127" s="133" t="s">
        <v>72</v>
      </c>
      <c r="M127" s="134" t="str">
        <f>'Të dhënat për Lib. amë'!$B$5</f>
        <v>VIII</v>
      </c>
      <c r="N127" s="133" t="s">
        <v>73</v>
      </c>
      <c r="O127" s="134">
        <f>'Të dhënat për Lib. amë'!$C$5</f>
        <v>1</v>
      </c>
      <c r="P127" s="133"/>
      <c r="Q127" s="580" t="s">
        <v>74</v>
      </c>
      <c r="R127" s="580"/>
      <c r="S127" s="574" t="str">
        <f>'Të dhënat për Lib. amë'!$D$5</f>
        <v>2014/2015</v>
      </c>
      <c r="T127" s="574"/>
      <c r="U127" s="575"/>
    </row>
    <row r="128" spans="1:21" ht="15" customHeight="1" x14ac:dyDescent="0.2">
      <c r="A128" s="135"/>
      <c r="B128" s="95" t="s">
        <v>75</v>
      </c>
      <c r="C128" s="567" t="str">
        <f>'Të dhënat për Lib. amë'!$E$5</f>
        <v>Klasa e tetë</v>
      </c>
      <c r="D128" s="567"/>
      <c r="E128" s="567"/>
      <c r="F128" s="567"/>
      <c r="G128" s="567"/>
      <c r="H128" s="567"/>
      <c r="I128" s="567"/>
      <c r="J128" s="568"/>
      <c r="K128" s="135"/>
      <c r="L128" s="95" t="s">
        <v>75</v>
      </c>
      <c r="M128" s="567" t="str">
        <f>'Të dhënat për Lib. amë'!$E$5</f>
        <v>Klasa e tetë</v>
      </c>
      <c r="N128" s="567"/>
      <c r="O128" s="567"/>
      <c r="P128" s="567"/>
      <c r="Q128" s="567"/>
      <c r="R128" s="567"/>
      <c r="S128" s="567"/>
      <c r="T128" s="567"/>
      <c r="U128" s="568"/>
    </row>
    <row r="129" spans="1:21" ht="15" customHeight="1" x14ac:dyDescent="0.2">
      <c r="A129" s="135"/>
      <c r="B129" s="95" t="s">
        <v>76</v>
      </c>
      <c r="C129" s="567" t="str">
        <f>'Të dhënat për Lib. amë'!$F$5</f>
        <v>SH F M U"Shkëndija " Suharekë</v>
      </c>
      <c r="D129" s="567"/>
      <c r="E129" s="567"/>
      <c r="F129" s="567"/>
      <c r="G129" s="567"/>
      <c r="H129" s="567"/>
      <c r="I129" s="567"/>
      <c r="J129" s="568"/>
      <c r="K129" s="135"/>
      <c r="L129" s="95" t="s">
        <v>76</v>
      </c>
      <c r="M129" s="567" t="str">
        <f>'Të dhënat për Lib. amë'!$F$5</f>
        <v>SH F M U"Shkëndija " Suharekë</v>
      </c>
      <c r="N129" s="567"/>
      <c r="O129" s="567"/>
      <c r="P129" s="567"/>
      <c r="Q129" s="567"/>
      <c r="R129" s="567"/>
      <c r="S129" s="567"/>
      <c r="T129" s="567"/>
      <c r="U129" s="568"/>
    </row>
    <row r="130" spans="1:21" ht="15" customHeight="1" x14ac:dyDescent="0.3">
      <c r="A130" s="529" t="s">
        <v>83</v>
      </c>
      <c r="B130" s="530"/>
      <c r="C130" s="530"/>
      <c r="D130" s="530"/>
      <c r="E130" s="530"/>
      <c r="F130" s="530"/>
      <c r="G130" s="530"/>
      <c r="H130" s="530"/>
      <c r="I130" s="530"/>
      <c r="J130" s="531"/>
      <c r="K130" s="529" t="s">
        <v>83</v>
      </c>
      <c r="L130" s="530"/>
      <c r="M130" s="530"/>
      <c r="N130" s="530"/>
      <c r="O130" s="530"/>
      <c r="P130" s="530"/>
      <c r="Q130" s="530"/>
      <c r="R130" s="530"/>
      <c r="S130" s="530"/>
      <c r="T130" s="530"/>
      <c r="U130" s="531"/>
    </row>
    <row r="131" spans="1:21" ht="15" customHeight="1" x14ac:dyDescent="0.2">
      <c r="A131" s="135"/>
      <c r="B131" s="95" t="s">
        <v>36</v>
      </c>
      <c r="C131" s="527" t="str">
        <f>'Të dhënat për Lib. amë'!$G$8</f>
        <v>Arlind Elshani</v>
      </c>
      <c r="D131" s="527"/>
      <c r="E131" s="522" t="s">
        <v>84</v>
      </c>
      <c r="F131" s="522"/>
      <c r="G131" s="522"/>
      <c r="H131" s="532" t="str">
        <f>'Të dhënat për Lib. amë'!$I$8</f>
        <v>Bardhyl</v>
      </c>
      <c r="I131" s="532"/>
      <c r="J131" s="533"/>
      <c r="K131" s="135"/>
      <c r="L131" s="95" t="s">
        <v>36</v>
      </c>
      <c r="M131" s="527" t="str">
        <f>'Të dhënat për Lib. amë'!$G$31</f>
        <v>Florita Bytyqi</v>
      </c>
      <c r="N131" s="527"/>
      <c r="O131" s="522" t="s">
        <v>84</v>
      </c>
      <c r="P131" s="522"/>
      <c r="Q131" s="522"/>
      <c r="R131" s="532">
        <f>'Të dhënat për Lib. amë'!$I$31</f>
        <v>0</v>
      </c>
      <c r="S131" s="532"/>
      <c r="T131" s="532"/>
      <c r="U131" s="533"/>
    </row>
    <row r="132" spans="1:21" ht="15" customHeight="1" x14ac:dyDescent="0.2">
      <c r="A132" s="135"/>
      <c r="B132" s="97" t="s">
        <v>85</v>
      </c>
      <c r="C132" s="114">
        <f>'Të dhënat për Lib. amë'!$J$8</f>
        <v>0</v>
      </c>
      <c r="D132" s="522" t="s">
        <v>86</v>
      </c>
      <c r="E132" s="522"/>
      <c r="F132" s="112">
        <f>'Të dhënat për Lib. amë'!$K$8</f>
        <v>0</v>
      </c>
      <c r="G132" s="562"/>
      <c r="H132" s="562"/>
      <c r="I132" s="562"/>
      <c r="J132" s="563"/>
      <c r="K132" s="135"/>
      <c r="L132" s="97" t="s">
        <v>85</v>
      </c>
      <c r="M132" s="114">
        <f>'Të dhënat për Lib. amë'!$J$31</f>
        <v>0</v>
      </c>
      <c r="N132" s="522" t="s">
        <v>86</v>
      </c>
      <c r="O132" s="522"/>
      <c r="P132" s="112">
        <f>'Të dhënat për Lib. amë'!$K$31</f>
        <v>0</v>
      </c>
      <c r="Q132" s="534"/>
      <c r="R132" s="534"/>
      <c r="S132" s="534"/>
      <c r="T132" s="534"/>
      <c r="U132" s="564"/>
    </row>
    <row r="133" spans="1:21" ht="15" customHeight="1" x14ac:dyDescent="0.2">
      <c r="A133" s="135"/>
      <c r="B133" s="98" t="s">
        <v>94</v>
      </c>
      <c r="C133" s="112">
        <f>'Të dhënat për Lib. amë'!$L$8</f>
        <v>0</v>
      </c>
      <c r="D133" s="94" t="s">
        <v>95</v>
      </c>
      <c r="E133" s="111">
        <f>'Të dhënat për Lib. amë'!$M$8</f>
        <v>0</v>
      </c>
      <c r="F133" s="95" t="s">
        <v>96</v>
      </c>
      <c r="G133" s="569">
        <f>'Të dhënat për Lib. amë'!$N$8</f>
        <v>0</v>
      </c>
      <c r="H133" s="569"/>
      <c r="I133" s="97" t="s">
        <v>113</v>
      </c>
      <c r="J133" s="210">
        <f>'Të dhënat për Lib. amë'!$O$8</f>
        <v>0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9">
        <f>'Të dhënat për Lib. amë'!$N$31</f>
        <v>0</v>
      </c>
      <c r="R133" s="569"/>
      <c r="S133" s="97" t="s">
        <v>113</v>
      </c>
      <c r="T133" s="527">
        <f>'Të dhënat për Lib. amë'!$O$31</f>
        <v>0</v>
      </c>
      <c r="U133" s="528"/>
    </row>
    <row r="134" spans="1:21" ht="15" customHeight="1" x14ac:dyDescent="0.2">
      <c r="A134" s="135"/>
      <c r="B134" s="534" t="s">
        <v>92</v>
      </c>
      <c r="C134" s="534"/>
      <c r="D134" s="110">
        <f>'Të dhënat për Lib. amë'!$A$8</f>
        <v>4</v>
      </c>
      <c r="E134" s="522" t="s">
        <v>93</v>
      </c>
      <c r="F134" s="522"/>
      <c r="G134" s="522"/>
      <c r="H134" s="567">
        <f>'Të dhënat për Lib. amë'!$A$8</f>
        <v>4</v>
      </c>
      <c r="I134" s="567"/>
      <c r="J134" s="568"/>
      <c r="K134" s="135"/>
      <c r="L134" s="534" t="s">
        <v>92</v>
      </c>
      <c r="M134" s="534"/>
      <c r="N134" s="110">
        <f>'Të dhënat për Lib. amë'!$A$31</f>
        <v>27</v>
      </c>
      <c r="O134" s="522" t="s">
        <v>93</v>
      </c>
      <c r="P134" s="522"/>
      <c r="Q134" s="522"/>
      <c r="R134" s="567">
        <f>'Të dhënat për Lib. amë'!$A$31</f>
        <v>27</v>
      </c>
      <c r="S134" s="567"/>
      <c r="T134" s="567"/>
      <c r="U134" s="568"/>
    </row>
    <row r="135" spans="1:21" ht="15" customHeight="1" x14ac:dyDescent="0.2">
      <c r="A135" s="135"/>
      <c r="B135" s="570" t="s">
        <v>98</v>
      </c>
      <c r="C135" s="570"/>
      <c r="D135" s="527">
        <f>'Të dhënat për Lib. amë'!$P$8</f>
        <v>0</v>
      </c>
      <c r="E135" s="527"/>
      <c r="F135" s="527"/>
      <c r="G135" s="527"/>
      <c r="H135" s="527"/>
      <c r="I135" s="527"/>
      <c r="J135" s="528"/>
      <c r="K135" s="135"/>
      <c r="L135" s="570" t="s">
        <v>98</v>
      </c>
      <c r="M135" s="570"/>
      <c r="N135" s="527">
        <f>'Të dhënat për Lib. amë'!$P$31</f>
        <v>0</v>
      </c>
      <c r="O135" s="527"/>
      <c r="P135" s="527"/>
      <c r="Q135" s="527"/>
      <c r="R135" s="527"/>
      <c r="S135" s="527"/>
      <c r="T135" s="527"/>
      <c r="U135" s="528"/>
    </row>
    <row r="136" spans="1:21" ht="15" customHeight="1" x14ac:dyDescent="0.3">
      <c r="A136" s="529" t="s">
        <v>91</v>
      </c>
      <c r="B136" s="530"/>
      <c r="C136" s="530"/>
      <c r="D136" s="530"/>
      <c r="E136" s="530"/>
      <c r="F136" s="530"/>
      <c r="G136" s="530"/>
      <c r="H136" s="530"/>
      <c r="I136" s="530"/>
      <c r="J136" s="531"/>
      <c r="K136" s="529" t="s">
        <v>91</v>
      </c>
      <c r="L136" s="530"/>
      <c r="M136" s="530"/>
      <c r="N136" s="530"/>
      <c r="O136" s="530"/>
      <c r="P136" s="530"/>
      <c r="Q136" s="530"/>
      <c r="R136" s="530"/>
      <c r="S136" s="530"/>
      <c r="T136" s="530"/>
      <c r="U136" s="531"/>
    </row>
    <row r="137" spans="1:21" ht="15" customHeight="1" x14ac:dyDescent="0.2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18" t="s">
        <v>105</v>
      </c>
      <c r="G137" s="518"/>
      <c r="H137" s="518"/>
      <c r="I137" s="527">
        <f>'Të dhënat për Lib. amë'!$S$8</f>
        <v>0</v>
      </c>
      <c r="J137" s="528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18" t="s">
        <v>105</v>
      </c>
      <c r="Q137" s="518"/>
      <c r="R137" s="518"/>
      <c r="S137" s="527">
        <f>'Të dhënat për Lib. amë'!$S$31</f>
        <v>0</v>
      </c>
      <c r="T137" s="527"/>
      <c r="U137" s="528"/>
    </row>
    <row r="138" spans="1:21" ht="15" customHeight="1" x14ac:dyDescent="0.2">
      <c r="A138" s="135"/>
      <c r="B138" s="98" t="s">
        <v>110</v>
      </c>
      <c r="C138" s="111">
        <f>'Të dhënat për Lib. amë'!$T$8</f>
        <v>0</v>
      </c>
      <c r="D138" s="114">
        <f>'Të dhënat për Lib. amë'!$U$8</f>
        <v>0</v>
      </c>
      <c r="E138" s="101" t="s">
        <v>111</v>
      </c>
      <c r="F138" s="113">
        <f>'Të dhënat për Lib. amë'!$V$8</f>
        <v>0</v>
      </c>
      <c r="G138" s="518" t="s">
        <v>112</v>
      </c>
      <c r="H138" s="518"/>
      <c r="I138" s="527">
        <f>'Të dhënat për Lib. amë'!$W$8</f>
        <v>0</v>
      </c>
      <c r="J138" s="528"/>
      <c r="K138" s="135"/>
      <c r="L138" s="98" t="s">
        <v>110</v>
      </c>
      <c r="M138" s="111">
        <f>'Të dhënat për Lib. amë'!$T$31</f>
        <v>0</v>
      </c>
      <c r="N138" s="103">
        <f>'Të dhënat për Lib. amë'!$U$31</f>
        <v>0</v>
      </c>
      <c r="O138" s="101" t="s">
        <v>111</v>
      </c>
      <c r="P138" s="113">
        <f>'Të dhënat për Lib. amë'!$V$31</f>
        <v>0</v>
      </c>
      <c r="Q138" s="518" t="s">
        <v>112</v>
      </c>
      <c r="R138" s="518"/>
      <c r="S138" s="527">
        <f>'Të dhënat për Lib. amë'!$W$31</f>
        <v>0</v>
      </c>
      <c r="T138" s="527"/>
      <c r="U138" s="528"/>
    </row>
    <row r="139" spans="1:21" ht="15" customHeight="1" x14ac:dyDescent="0.3">
      <c r="A139" s="529" t="s">
        <v>108</v>
      </c>
      <c r="B139" s="530"/>
      <c r="C139" s="530"/>
      <c r="D139" s="530"/>
      <c r="E139" s="530"/>
      <c r="F139" s="530"/>
      <c r="G139" s="530"/>
      <c r="H139" s="530"/>
      <c r="I139" s="530"/>
      <c r="J139" s="531"/>
      <c r="K139" s="529" t="s">
        <v>108</v>
      </c>
      <c r="L139" s="530"/>
      <c r="M139" s="530"/>
      <c r="N139" s="530"/>
      <c r="O139" s="530"/>
      <c r="P139" s="530"/>
      <c r="Q139" s="530"/>
      <c r="R139" s="530"/>
      <c r="S139" s="530"/>
      <c r="T139" s="530"/>
      <c r="U139" s="531"/>
    </row>
    <row r="140" spans="1:21" ht="15" customHeight="1" x14ac:dyDescent="0.2">
      <c r="A140" s="135"/>
      <c r="B140" s="518" t="s">
        <v>107</v>
      </c>
      <c r="C140" s="518"/>
      <c r="D140" s="114">
        <f>'Të dhënat për Lib. amë'!$X$8</f>
        <v>0</v>
      </c>
      <c r="E140" s="519" t="s">
        <v>109</v>
      </c>
      <c r="F140" s="519"/>
      <c r="G140" s="519"/>
      <c r="H140" s="519"/>
      <c r="I140" s="527">
        <f>'Të dhënat për Lib. amë'!$Y$8</f>
        <v>0</v>
      </c>
      <c r="J140" s="528"/>
      <c r="K140" s="135"/>
      <c r="L140" s="518" t="s">
        <v>107</v>
      </c>
      <c r="M140" s="518"/>
      <c r="N140" s="114">
        <f>'Të dhënat për Lib. amë'!$X$31</f>
        <v>0</v>
      </c>
      <c r="O140" s="519" t="s">
        <v>109</v>
      </c>
      <c r="P140" s="519"/>
      <c r="Q140" s="519"/>
      <c r="R140" s="519"/>
      <c r="S140" s="527">
        <f>'Të dhënat për Lib. amë'!$Y$31</f>
        <v>0</v>
      </c>
      <c r="T140" s="527"/>
      <c r="U140" s="528"/>
    </row>
    <row r="141" spans="1:21" ht="15" customHeight="1" thickBot="1" x14ac:dyDescent="0.25">
      <c r="A141" s="135"/>
      <c r="B141" s="98" t="s">
        <v>115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115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Top="1" thickBot="1" x14ac:dyDescent="0.3">
      <c r="A142" s="541" t="s">
        <v>82</v>
      </c>
      <c r="B142" s="543" t="s">
        <v>81</v>
      </c>
      <c r="C142" s="545" t="s">
        <v>5</v>
      </c>
      <c r="D142" s="546"/>
      <c r="E142" s="546"/>
      <c r="F142" s="546"/>
      <c r="G142" s="546"/>
      <c r="H142" s="546"/>
      <c r="I142" s="546"/>
      <c r="J142" s="547"/>
      <c r="K142" s="541" t="s">
        <v>82</v>
      </c>
      <c r="L142" s="543" t="s">
        <v>81</v>
      </c>
      <c r="M142" s="545" t="s">
        <v>5</v>
      </c>
      <c r="N142" s="546"/>
      <c r="O142" s="546"/>
      <c r="P142" s="546"/>
      <c r="Q142" s="546"/>
      <c r="R142" s="546"/>
      <c r="S142" s="546"/>
      <c r="T142" s="546"/>
      <c r="U142" s="547"/>
    </row>
    <row r="143" spans="1:21" ht="50.1" customHeight="1" thickBot="1" x14ac:dyDescent="0.3">
      <c r="A143" s="542"/>
      <c r="B143" s="544"/>
      <c r="C143" s="93" t="s">
        <v>78</v>
      </c>
      <c r="D143" s="93" t="s">
        <v>77</v>
      </c>
      <c r="E143" s="93" t="s">
        <v>80</v>
      </c>
      <c r="F143" s="93" t="s">
        <v>79</v>
      </c>
      <c r="G143" s="548"/>
      <c r="H143" s="550"/>
      <c r="I143" s="550"/>
      <c r="J143" s="558" t="s">
        <v>90</v>
      </c>
      <c r="K143" s="542"/>
      <c r="L143" s="544"/>
      <c r="M143" s="93" t="s">
        <v>78</v>
      </c>
      <c r="N143" s="93" t="s">
        <v>77</v>
      </c>
      <c r="O143" s="93" t="s">
        <v>80</v>
      </c>
      <c r="P143" s="93" t="s">
        <v>79</v>
      </c>
      <c r="Q143" s="548"/>
      <c r="R143" s="550"/>
      <c r="S143" s="550"/>
      <c r="T143" s="571" t="s">
        <v>90</v>
      </c>
      <c r="U143" s="576"/>
    </row>
    <row r="144" spans="1:21" ht="15" customHeight="1" thickBot="1" x14ac:dyDescent="0.3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Mirë(3)</v>
      </c>
      <c r="D144" s="151"/>
      <c r="E144" s="81"/>
      <c r="F144" s="150" t="str">
        <f>IF(OR(D144=0),C144,D144)</f>
        <v>Mirë(3)</v>
      </c>
      <c r="G144" s="549"/>
      <c r="H144" s="551"/>
      <c r="I144" s="551"/>
      <c r="J144" s="559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Mirë(3)</v>
      </c>
      <c r="N144" s="151"/>
      <c r="O144" s="81"/>
      <c r="P144" s="150" t="str">
        <f>IF(OR(N144=0),M144,N144)</f>
        <v>Mirë(3)</v>
      </c>
      <c r="Q144" s="549"/>
      <c r="R144" s="551"/>
      <c r="S144" s="551"/>
      <c r="T144" s="572"/>
      <c r="U144" s="525"/>
    </row>
    <row r="145" spans="1:21" ht="15" customHeight="1" thickBot="1" x14ac:dyDescent="0.3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Mirë(3)</v>
      </c>
      <c r="D145" s="151"/>
      <c r="E145" s="81"/>
      <c r="F145" s="150" t="str">
        <f t="shared" ref="F145:F158" si="6">IF(OR(D145=0),C145,D145)</f>
        <v>Mirë(3)</v>
      </c>
      <c r="G145" s="549"/>
      <c r="H145" s="551"/>
      <c r="I145" s="551"/>
      <c r="J145" s="559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Mjaft.(2)</v>
      </c>
      <c r="N145" s="151"/>
      <c r="O145" s="81"/>
      <c r="P145" s="150" t="str">
        <f t="shared" ref="P145:P158" si="7">IF(OR(N145=0),M145,N145)</f>
        <v>Mjaft.(2)</v>
      </c>
      <c r="Q145" s="549"/>
      <c r="R145" s="551"/>
      <c r="S145" s="551"/>
      <c r="T145" s="572"/>
      <c r="U145" s="525"/>
    </row>
    <row r="146" spans="1:21" ht="15" customHeight="1" thickBot="1" x14ac:dyDescent="0.3">
      <c r="A146" s="137">
        <v>3</v>
      </c>
      <c r="B146" s="80" t="str">
        <f>'Të dhënat për Lib. amë'!$AB$4</f>
        <v>Matematikë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Mirë(3)</v>
      </c>
      <c r="D146" s="151"/>
      <c r="E146" s="81"/>
      <c r="F146" s="150" t="str">
        <f t="shared" si="6"/>
        <v>Mirë(3)</v>
      </c>
      <c r="G146" s="549"/>
      <c r="H146" s="551"/>
      <c r="I146" s="551"/>
      <c r="J146" s="559"/>
      <c r="K146" s="137">
        <v>3</v>
      </c>
      <c r="L146" s="80" t="str">
        <f>'Të dhënat për Lib. amë'!$AB$4</f>
        <v>Matematikë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Sh.Mirë(4)</v>
      </c>
      <c r="N146" s="151"/>
      <c r="O146" s="81"/>
      <c r="P146" s="150" t="str">
        <f t="shared" si="7"/>
        <v>Sh.Mirë(4)</v>
      </c>
      <c r="Q146" s="549"/>
      <c r="R146" s="551"/>
      <c r="S146" s="551"/>
      <c r="T146" s="572"/>
      <c r="U146" s="525"/>
    </row>
    <row r="147" spans="1:21" ht="15" customHeight="1" thickBot="1" x14ac:dyDescent="0.3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Mirë(3)</v>
      </c>
      <c r="D147" s="151"/>
      <c r="E147" s="81"/>
      <c r="F147" s="150" t="str">
        <f t="shared" si="6"/>
        <v>Mirë(3)</v>
      </c>
      <c r="G147" s="549"/>
      <c r="H147" s="551"/>
      <c r="I147" s="551"/>
      <c r="J147" s="559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Mjaft.(2)</v>
      </c>
      <c r="N147" s="151"/>
      <c r="O147" s="81"/>
      <c r="P147" s="150" t="str">
        <f t="shared" si="7"/>
        <v>Mjaft.(2)</v>
      </c>
      <c r="Q147" s="549"/>
      <c r="R147" s="551"/>
      <c r="S147" s="551"/>
      <c r="T147" s="572"/>
      <c r="U147" s="525"/>
    </row>
    <row r="148" spans="1:21" ht="15" customHeight="1" thickBot="1" x14ac:dyDescent="0.3">
      <c r="A148" s="137">
        <v>5</v>
      </c>
      <c r="B148" s="80" t="str">
        <f>'Të dhënat për Lib. amë'!$AD$4</f>
        <v>Fizikë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Sh.Mirë(4)</v>
      </c>
      <c r="D148" s="153"/>
      <c r="E148" s="81"/>
      <c r="F148" s="150" t="str">
        <f t="shared" si="6"/>
        <v>Sh.Mirë(4)</v>
      </c>
      <c r="G148" s="549"/>
      <c r="H148" s="551"/>
      <c r="I148" s="551"/>
      <c r="J148" s="559"/>
      <c r="K148" s="137">
        <v>5</v>
      </c>
      <c r="L148" s="80" t="str">
        <f>'Të dhënat për Lib. amë'!$AD$4</f>
        <v>Fizikë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Mirë(3)</v>
      </c>
      <c r="N148" s="153"/>
      <c r="O148" s="81"/>
      <c r="P148" s="150" t="str">
        <f t="shared" si="7"/>
        <v>Mirë(3)</v>
      </c>
      <c r="Q148" s="549"/>
      <c r="R148" s="551"/>
      <c r="S148" s="551"/>
      <c r="T148" s="572"/>
      <c r="U148" s="525"/>
    </row>
    <row r="149" spans="1:21" ht="15" customHeight="1" thickBot="1" x14ac:dyDescent="0.3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49"/>
      <c r="H149" s="551"/>
      <c r="I149" s="551"/>
      <c r="J149" s="559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9"/>
      <c r="R149" s="551"/>
      <c r="S149" s="551"/>
      <c r="T149" s="572"/>
      <c r="U149" s="525"/>
    </row>
    <row r="150" spans="1:21" ht="15" customHeight="1" thickBot="1" x14ac:dyDescent="0.3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Mirë(3)</v>
      </c>
      <c r="D150" s="151"/>
      <c r="E150" s="81"/>
      <c r="F150" s="150" t="str">
        <f t="shared" si="6"/>
        <v>Mirë(3)</v>
      </c>
      <c r="G150" s="554" t="s">
        <v>87</v>
      </c>
      <c r="H150" s="556" t="s">
        <v>88</v>
      </c>
      <c r="I150" s="556" t="s">
        <v>89</v>
      </c>
      <c r="J150" s="525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Mirë(3)</v>
      </c>
      <c r="N150" s="151"/>
      <c r="O150" s="81"/>
      <c r="P150" s="150" t="str">
        <f t="shared" si="7"/>
        <v>Mirë(3)</v>
      </c>
      <c r="Q150" s="554" t="s">
        <v>87</v>
      </c>
      <c r="R150" s="556" t="s">
        <v>88</v>
      </c>
      <c r="S150" s="556" t="s">
        <v>89</v>
      </c>
      <c r="T150" s="522"/>
      <c r="U150" s="525"/>
    </row>
    <row r="151" spans="1:21" ht="15" customHeight="1" thickBot="1" x14ac:dyDescent="0.3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Mirë(3)</v>
      </c>
      <c r="D151" s="151"/>
      <c r="E151" s="81"/>
      <c r="F151" s="150" t="str">
        <f t="shared" si="6"/>
        <v>Mirë(3)</v>
      </c>
      <c r="G151" s="554"/>
      <c r="H151" s="556"/>
      <c r="I151" s="556"/>
      <c r="J151" s="525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Mjaft.(2)</v>
      </c>
      <c r="N151" s="151"/>
      <c r="O151" s="81"/>
      <c r="P151" s="150" t="str">
        <f t="shared" si="7"/>
        <v>Mjaft.(2)</v>
      </c>
      <c r="Q151" s="554"/>
      <c r="R151" s="556"/>
      <c r="S151" s="556"/>
      <c r="T151" s="522"/>
      <c r="U151" s="525"/>
    </row>
    <row r="152" spans="1:21" ht="15" customHeight="1" thickBot="1" x14ac:dyDescent="0.3">
      <c r="A152" s="137">
        <v>9</v>
      </c>
      <c r="B152" s="80" t="str">
        <f>'Të dhënat për Lib. amë'!$AH$4</f>
        <v>Edukatë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Mirë(3)</v>
      </c>
      <c r="D152" s="151"/>
      <c r="E152" s="81"/>
      <c r="F152" s="150" t="str">
        <f t="shared" si="6"/>
        <v>Mirë(3)</v>
      </c>
      <c r="G152" s="554"/>
      <c r="H152" s="556"/>
      <c r="I152" s="556"/>
      <c r="J152" s="525"/>
      <c r="K152" s="137">
        <v>9</v>
      </c>
      <c r="L152" s="80" t="str">
        <f>'Të dhënat për Lib. amë'!$AH$4</f>
        <v>Edukatë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Mirë(3)</v>
      </c>
      <c r="N152" s="151"/>
      <c r="O152" s="81"/>
      <c r="P152" s="150" t="str">
        <f t="shared" si="7"/>
        <v>Mirë(3)</v>
      </c>
      <c r="Q152" s="554"/>
      <c r="R152" s="556"/>
      <c r="S152" s="556"/>
      <c r="T152" s="522"/>
      <c r="U152" s="525"/>
    </row>
    <row r="153" spans="1:21" ht="15" customHeight="1" thickBot="1" x14ac:dyDescent="0.3">
      <c r="A153" s="137">
        <v>10</v>
      </c>
      <c r="B153" s="80" t="str">
        <f>'Të dhënat për Lib. amë'!$AI$4</f>
        <v>Edukatë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Sh.Mirë(4)</v>
      </c>
      <c r="D153" s="151"/>
      <c r="E153" s="81"/>
      <c r="F153" s="150" t="str">
        <f t="shared" si="6"/>
        <v>Sh.Mirë(4)</v>
      </c>
      <c r="G153" s="554"/>
      <c r="H153" s="556"/>
      <c r="I153" s="556"/>
      <c r="J153" s="525"/>
      <c r="K153" s="137">
        <v>10</v>
      </c>
      <c r="L153" s="80" t="str">
        <f>'Të dhënat për Lib. amë'!$AI$4</f>
        <v>Edukatë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Sh.Mirë(4)</v>
      </c>
      <c r="N153" s="151"/>
      <c r="O153" s="81"/>
      <c r="P153" s="150" t="str">
        <f t="shared" si="7"/>
        <v>Sh.Mirë(4)</v>
      </c>
      <c r="Q153" s="554"/>
      <c r="R153" s="556"/>
      <c r="S153" s="556"/>
      <c r="T153" s="522"/>
      <c r="U153" s="525"/>
    </row>
    <row r="154" spans="1:21" ht="15" customHeight="1" thickBot="1" x14ac:dyDescent="0.3">
      <c r="A154" s="137">
        <v>11</v>
      </c>
      <c r="B154" s="80" t="str">
        <f>'Të dhënat për Lib. amë'!$AJ$4</f>
        <v>Edukatë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Sh.Mirë(4)</v>
      </c>
      <c r="D154" s="151"/>
      <c r="E154" s="81"/>
      <c r="F154" s="150" t="str">
        <f t="shared" si="6"/>
        <v>Sh.Mirë(4)</v>
      </c>
      <c r="G154" s="554"/>
      <c r="H154" s="556"/>
      <c r="I154" s="556"/>
      <c r="J154" s="525"/>
      <c r="K154" s="137">
        <v>11</v>
      </c>
      <c r="L154" s="80" t="str">
        <f>'Të dhënat për Lib. amë'!$AJ$4</f>
        <v>Edukatë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Shkëlq.(5)</v>
      </c>
      <c r="N154" s="151"/>
      <c r="O154" s="81"/>
      <c r="P154" s="150" t="str">
        <f t="shared" si="7"/>
        <v>Shkëlq.(5)</v>
      </c>
      <c r="Q154" s="554"/>
      <c r="R154" s="556"/>
      <c r="S154" s="556"/>
      <c r="T154" s="522"/>
      <c r="U154" s="525"/>
    </row>
    <row r="155" spans="1:21" ht="15" customHeight="1" thickBot="1" x14ac:dyDescent="0.3">
      <c r="A155" s="137">
        <v>12</v>
      </c>
      <c r="B155" s="80" t="str">
        <f>'Të dhënat për Lib. amë'!$AK$4</f>
        <v>Teknologji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Mirë(3)</v>
      </c>
      <c r="D155" s="151"/>
      <c r="E155" s="81"/>
      <c r="F155" s="150" t="str">
        <f t="shared" si="6"/>
        <v>Mirë(3)</v>
      </c>
      <c r="G155" s="554"/>
      <c r="H155" s="556"/>
      <c r="I155" s="556"/>
      <c r="J155" s="525"/>
      <c r="K155" s="137">
        <v>12</v>
      </c>
      <c r="L155" s="80" t="str">
        <f>'Të dhënat për Lib. amë'!$AK$4</f>
        <v>Teknologji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Mirë(3)</v>
      </c>
      <c r="N155" s="151"/>
      <c r="O155" s="81"/>
      <c r="P155" s="150" t="str">
        <f t="shared" si="7"/>
        <v>Mirë(3)</v>
      </c>
      <c r="Q155" s="554"/>
      <c r="R155" s="556"/>
      <c r="S155" s="556"/>
      <c r="T155" s="522"/>
      <c r="U155" s="525"/>
    </row>
    <row r="156" spans="1:21" ht="15" customHeight="1" thickBot="1" x14ac:dyDescent="0.3">
      <c r="A156" s="137">
        <v>13</v>
      </c>
      <c r="B156" s="80" t="str">
        <f>'Të dhënat për Lib. amë'!$AL$4</f>
        <v>Edukatë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54"/>
      <c r="H156" s="556"/>
      <c r="I156" s="556"/>
      <c r="J156" s="525"/>
      <c r="K156" s="137">
        <v>13</v>
      </c>
      <c r="L156" s="80" t="str">
        <f>'Të dhënat për Lib. amë'!$AL$4</f>
        <v>Edukatë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Shkëlq.(5)</v>
      </c>
      <c r="N156" s="151"/>
      <c r="O156" s="81"/>
      <c r="P156" s="150" t="str">
        <f t="shared" si="7"/>
        <v>Shkëlq.(5)</v>
      </c>
      <c r="Q156" s="554"/>
      <c r="R156" s="556"/>
      <c r="S156" s="556"/>
      <c r="T156" s="522"/>
      <c r="U156" s="525"/>
    </row>
    <row r="157" spans="1:21" ht="15" customHeight="1" thickBot="1" x14ac:dyDescent="0.3">
      <c r="A157" s="137">
        <v>14</v>
      </c>
      <c r="B157" s="80" t="str">
        <f>'Të dhënat për Lib. amë'!$AM$4</f>
        <v>Mz. Ekologjia dhe mjedisi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54"/>
      <c r="H157" s="556"/>
      <c r="I157" s="556"/>
      <c r="J157" s="525"/>
      <c r="K157" s="137">
        <v>14</v>
      </c>
      <c r="L157" s="80" t="str">
        <f>'Të dhënat për Lib. amë'!$AM$4</f>
        <v>Mz. Ekologjia dhe mjedisi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54"/>
      <c r="R157" s="556"/>
      <c r="S157" s="556"/>
      <c r="T157" s="522"/>
      <c r="U157" s="525"/>
    </row>
    <row r="158" spans="1:21" ht="15" customHeight="1" thickBot="1" x14ac:dyDescent="0.3">
      <c r="A158" s="137">
        <v>15</v>
      </c>
      <c r="B158" s="80" t="str">
        <f>'Të dhënat për Lib. amë'!$AN$4</f>
        <v>Mz. Anglisht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54"/>
      <c r="H158" s="556"/>
      <c r="I158" s="556"/>
      <c r="J158" s="525"/>
      <c r="K158" s="137">
        <v>15</v>
      </c>
      <c r="L158" s="80" t="str">
        <f>'Të dhënat për Lib. amë'!$AN$4</f>
        <v>Mz. Anglisht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54"/>
      <c r="R158" s="556"/>
      <c r="S158" s="556"/>
      <c r="T158" s="522"/>
      <c r="U158" s="525"/>
    </row>
    <row r="159" spans="1:21" ht="15" customHeight="1" thickBot="1" x14ac:dyDescent="0.3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54"/>
      <c r="H159" s="556"/>
      <c r="I159" s="556"/>
      <c r="J159" s="525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54"/>
      <c r="R159" s="556"/>
      <c r="S159" s="556"/>
      <c r="T159" s="522"/>
      <c r="U159" s="525"/>
    </row>
    <row r="160" spans="1:21" ht="15" customHeight="1" thickBot="1" x14ac:dyDescent="0.3">
      <c r="A160" s="138"/>
      <c r="B160" s="105" t="str">
        <f>'Të dhënat për Lib. amë'!$AO$4</f>
        <v>Nota mesatare</v>
      </c>
      <c r="C160" s="106">
        <f>'Të dhënat për Lib. amë'!$AO$8</f>
        <v>3.42</v>
      </c>
      <c r="D160" s="106"/>
      <c r="E160" s="106"/>
      <c r="F160" s="152">
        <f>$C$160</f>
        <v>3.42</v>
      </c>
      <c r="G160" s="555"/>
      <c r="H160" s="557"/>
      <c r="I160" s="557"/>
      <c r="J160" s="526"/>
      <c r="K160" s="138"/>
      <c r="L160" s="105" t="str">
        <f>'Të dhënat për Lib. amë'!$AO$4</f>
        <v>Nota mesatare</v>
      </c>
      <c r="M160" s="106">
        <f>'Të dhënat për Lib. amë'!$AO$31</f>
        <v>3.25</v>
      </c>
      <c r="N160" s="106"/>
      <c r="O160" s="106"/>
      <c r="P160" s="152">
        <f>$M$160</f>
        <v>3.25</v>
      </c>
      <c r="Q160" s="555"/>
      <c r="R160" s="557"/>
      <c r="S160" s="557"/>
      <c r="T160" s="577"/>
      <c r="U160" s="526"/>
    </row>
    <row r="161" spans="1:21" ht="14.1" customHeight="1" thickTop="1" x14ac:dyDescent="0.2">
      <c r="A161" s="139"/>
      <c r="B161" s="535" t="s">
        <v>126</v>
      </c>
      <c r="C161" s="535"/>
      <c r="D161" s="535"/>
      <c r="E161" s="140">
        <f>$I$140</f>
        <v>0</v>
      </c>
      <c r="F161" s="131" t="s">
        <v>104</v>
      </c>
      <c r="G161" s="552" t="str">
        <f>IF(F160=0,"I pa notuar",IF(F160=1,"Pamjaftueshëm (1)",IF(F160&lt;2.5,"Mjaftueshëm(2)",IF(F160&lt;3.5,"Mirë(3)",IF(F160&lt;4.5,"Shumë mirë(4)","Shkëlqyeshëm(5)")))))</f>
        <v>Mirë(3)</v>
      </c>
      <c r="H161" s="552"/>
      <c r="I161" s="552"/>
      <c r="J161" s="553"/>
      <c r="K161" s="139"/>
      <c r="L161" s="535" t="s">
        <v>116</v>
      </c>
      <c r="M161" s="535"/>
      <c r="N161" s="535"/>
      <c r="O161" s="140">
        <f>$S$140</f>
        <v>0</v>
      </c>
      <c r="P161" s="131" t="s">
        <v>104</v>
      </c>
      <c r="Q161" s="552" t="str">
        <f>IF(P160=0,"I pa notuar",IF(P160=1,"Pamjaftueshëm (1)",IF(P160&lt;2.5,"Mjaftueshëm(2)",IF(P160&lt;3.5,"Mirë(3)",IF(P160&lt;4.5,"Shumë mirë(4)","Shkëlqyeshëm(5)")))))</f>
        <v>Mirë(3)</v>
      </c>
      <c r="R161" s="552"/>
      <c r="S161" s="552"/>
      <c r="T161" s="552"/>
      <c r="U161" s="553"/>
    </row>
    <row r="162" spans="1:21" ht="14.1" customHeight="1" x14ac:dyDescent="0.2">
      <c r="A162" s="139"/>
      <c r="B162" s="536" t="s">
        <v>117</v>
      </c>
      <c r="C162" s="536"/>
      <c r="D162" s="536"/>
      <c r="E162" s="536"/>
      <c r="F162" s="538"/>
      <c r="G162" s="538"/>
      <c r="H162" s="538"/>
      <c r="I162" s="538"/>
      <c r="J162" s="539"/>
      <c r="K162" s="139"/>
      <c r="L162" s="534" t="s">
        <v>117</v>
      </c>
      <c r="M162" s="534"/>
      <c r="N162" s="534"/>
      <c r="O162" s="534"/>
      <c r="P162" s="524"/>
      <c r="Q162" s="524"/>
      <c r="R162" s="524"/>
      <c r="S162" s="524"/>
      <c r="T162" s="524"/>
      <c r="U162" s="537"/>
    </row>
    <row r="163" spans="1:21" ht="14.1" customHeight="1" x14ac:dyDescent="0.2">
      <c r="A163" s="139"/>
      <c r="B163" s="538"/>
      <c r="C163" s="538"/>
      <c r="D163" s="538"/>
      <c r="E163" s="538"/>
      <c r="F163" s="538"/>
      <c r="G163" s="538"/>
      <c r="H163" s="538"/>
      <c r="I163" s="538"/>
      <c r="J163" s="539"/>
      <c r="K163" s="139"/>
      <c r="L163" s="524"/>
      <c r="M163" s="524"/>
      <c r="N163" s="524"/>
      <c r="O163" s="524"/>
      <c r="P163" s="524"/>
      <c r="Q163" s="524"/>
      <c r="R163" s="524"/>
      <c r="S163" s="524"/>
      <c r="T163" s="524"/>
      <c r="U163" s="537"/>
    </row>
    <row r="164" spans="1:21" ht="14.1" customHeight="1" x14ac:dyDescent="0.2">
      <c r="A164" s="139"/>
      <c r="B164" s="141" t="s">
        <v>118</v>
      </c>
      <c r="C164" s="111">
        <f>SUM(E164,H164)</f>
        <v>11</v>
      </c>
      <c r="D164" s="141" t="s">
        <v>119</v>
      </c>
      <c r="E164" s="143">
        <f>'Të dhënat për Lib. amë'!$AR$8</f>
        <v>5</v>
      </c>
      <c r="F164" s="540" t="s">
        <v>120</v>
      </c>
      <c r="G164" s="540"/>
      <c r="H164" s="527">
        <f>'Të dhënat për Lib. amë'!$AS$8</f>
        <v>6</v>
      </c>
      <c r="I164" s="527"/>
      <c r="J164" s="528"/>
      <c r="K164" s="139"/>
      <c r="L164" s="141" t="s">
        <v>118</v>
      </c>
      <c r="M164" s="111">
        <f>SUM(O164,R164)</f>
        <v>0</v>
      </c>
      <c r="N164" s="141" t="s">
        <v>119</v>
      </c>
      <c r="O164" s="111">
        <f>'Të dhënat për Lib. amë'!$AR$31</f>
        <v>0</v>
      </c>
      <c r="P164" s="540" t="s">
        <v>120</v>
      </c>
      <c r="Q164" s="540"/>
      <c r="R164" s="527">
        <f>'Të dhënat për Lib. amë'!$AS$31</f>
        <v>0</v>
      </c>
      <c r="S164" s="527"/>
      <c r="T164" s="527"/>
      <c r="U164" s="528"/>
    </row>
    <row r="165" spans="1:21" ht="14.1" customHeight="1" x14ac:dyDescent="0.2">
      <c r="A165" s="139"/>
      <c r="B165" s="522" t="s">
        <v>121</v>
      </c>
      <c r="C165" s="522"/>
      <c r="D165" s="524"/>
      <c r="E165" s="524"/>
      <c r="F165" s="524"/>
      <c r="G165" s="524"/>
      <c r="H165" s="524"/>
      <c r="I165" s="524"/>
      <c r="J165" s="537"/>
      <c r="K165" s="139"/>
      <c r="L165" s="522" t="s">
        <v>121</v>
      </c>
      <c r="M165" s="522"/>
      <c r="N165" s="527"/>
      <c r="O165" s="527"/>
      <c r="P165" s="527"/>
      <c r="Q165" s="527"/>
      <c r="R165" s="527"/>
      <c r="S165" s="527"/>
      <c r="T165" s="527"/>
      <c r="U165" s="528"/>
    </row>
    <row r="166" spans="1:21" ht="14.1" customHeight="1" x14ac:dyDescent="0.2">
      <c r="A166" s="139"/>
      <c r="B166" s="522" t="s">
        <v>122</v>
      </c>
      <c r="C166" s="522"/>
      <c r="D166" s="523">
        <f>$D$40</f>
        <v>0</v>
      </c>
      <c r="E166" s="523"/>
      <c r="F166" s="131" t="s">
        <v>123</v>
      </c>
      <c r="G166" s="524">
        <f>$G$40</f>
        <v>0</v>
      </c>
      <c r="H166" s="524"/>
      <c r="I166" s="524"/>
      <c r="J166" s="209"/>
      <c r="K166" s="139"/>
      <c r="L166" s="522" t="s">
        <v>122</v>
      </c>
      <c r="M166" s="522"/>
      <c r="N166" s="523">
        <f>$D$40</f>
        <v>0</v>
      </c>
      <c r="O166" s="523"/>
      <c r="P166" s="131" t="s">
        <v>123</v>
      </c>
      <c r="Q166" s="524">
        <f>$G$40</f>
        <v>0</v>
      </c>
      <c r="R166" s="524"/>
      <c r="S166" s="524"/>
      <c r="T166" s="565"/>
      <c r="U166" s="566"/>
    </row>
    <row r="167" spans="1:21" ht="14.1" customHeight="1" x14ac:dyDescent="0.2">
      <c r="A167" s="139"/>
      <c r="B167" s="522" t="s">
        <v>124</v>
      </c>
      <c r="C167" s="522"/>
      <c r="D167" s="523"/>
      <c r="E167" s="523"/>
      <c r="F167" s="131" t="s">
        <v>123</v>
      </c>
      <c r="G167" s="524"/>
      <c r="H167" s="524"/>
      <c r="I167" s="524"/>
      <c r="J167" s="209"/>
      <c r="K167" s="139"/>
      <c r="L167" s="522" t="s">
        <v>124</v>
      </c>
      <c r="M167" s="522"/>
      <c r="N167" s="523"/>
      <c r="O167" s="523"/>
      <c r="P167" s="131" t="s">
        <v>123</v>
      </c>
      <c r="Q167" s="524"/>
      <c r="R167" s="524"/>
      <c r="S167" s="524"/>
      <c r="T167" s="565"/>
      <c r="U167" s="566"/>
    </row>
    <row r="168" spans="1:21" ht="14.1" customHeight="1" x14ac:dyDescent="0.2">
      <c r="A168" s="142"/>
      <c r="B168" s="520" t="s">
        <v>125</v>
      </c>
      <c r="C168" s="520"/>
      <c r="D168" s="520"/>
      <c r="E168" s="520"/>
      <c r="F168" s="521"/>
      <c r="G168" s="521"/>
      <c r="H168" s="521"/>
      <c r="I168" s="521"/>
      <c r="J168" s="207"/>
      <c r="K168" s="142"/>
      <c r="L168" s="520" t="s">
        <v>125</v>
      </c>
      <c r="M168" s="520"/>
      <c r="N168" s="520"/>
      <c r="O168" s="520"/>
      <c r="P168" s="521"/>
      <c r="Q168" s="521"/>
      <c r="R168" s="521"/>
      <c r="S168" s="521"/>
      <c r="T168" s="560"/>
      <c r="U168" s="561"/>
    </row>
    <row r="169" spans="1:21" ht="15" customHeight="1" x14ac:dyDescent="0.25">
      <c r="A169" s="132"/>
      <c r="B169" s="133" t="s">
        <v>72</v>
      </c>
      <c r="C169" s="134" t="str">
        <f>'Të dhënat për Lib. amë'!$B$5</f>
        <v>VIII</v>
      </c>
      <c r="D169" s="133" t="s">
        <v>73</v>
      </c>
      <c r="E169" s="134">
        <f>'Të dhënat për Lib. amë'!$C$5</f>
        <v>1</v>
      </c>
      <c r="F169" s="133"/>
      <c r="G169" s="580" t="s">
        <v>74</v>
      </c>
      <c r="H169" s="580"/>
      <c r="I169" s="574" t="str">
        <f>'Të dhënat për Lib. amë'!$D$5</f>
        <v>2014/2015</v>
      </c>
      <c r="J169" s="575"/>
      <c r="K169" s="132"/>
      <c r="L169" s="133" t="s">
        <v>72</v>
      </c>
      <c r="M169" s="134" t="str">
        <f>'Të dhënat për Lib. amë'!$B$5</f>
        <v>VIII</v>
      </c>
      <c r="N169" s="133" t="s">
        <v>73</v>
      </c>
      <c r="O169" s="134">
        <f>'Të dhënat për Lib. amë'!$C$5</f>
        <v>1</v>
      </c>
      <c r="P169" s="133"/>
      <c r="Q169" s="580" t="s">
        <v>74</v>
      </c>
      <c r="R169" s="580"/>
      <c r="S169" s="574" t="str">
        <f>'Të dhënat për Lib. amë'!$D$5</f>
        <v>2014/2015</v>
      </c>
      <c r="T169" s="574"/>
      <c r="U169" s="575"/>
    </row>
    <row r="170" spans="1:21" ht="15" customHeight="1" x14ac:dyDescent="0.2">
      <c r="A170" s="135"/>
      <c r="B170" s="95" t="s">
        <v>75</v>
      </c>
      <c r="C170" s="567" t="str">
        <f>'Të dhënat për Lib. amë'!$E$5</f>
        <v>Klasa e tetë</v>
      </c>
      <c r="D170" s="567"/>
      <c r="E170" s="567"/>
      <c r="F170" s="567"/>
      <c r="G170" s="567"/>
      <c r="H170" s="567"/>
      <c r="I170" s="567"/>
      <c r="J170" s="568"/>
      <c r="K170" s="135"/>
      <c r="L170" s="95" t="s">
        <v>75</v>
      </c>
      <c r="M170" s="567" t="str">
        <f>'Të dhënat për Lib. amë'!$E$5</f>
        <v>Klasa e tetë</v>
      </c>
      <c r="N170" s="567"/>
      <c r="O170" s="567"/>
      <c r="P170" s="567"/>
      <c r="Q170" s="567"/>
      <c r="R170" s="567"/>
      <c r="S170" s="567"/>
      <c r="T170" s="567"/>
      <c r="U170" s="568"/>
    </row>
    <row r="171" spans="1:21" ht="15" customHeight="1" x14ac:dyDescent="0.2">
      <c r="A171" s="135"/>
      <c r="B171" s="95" t="s">
        <v>76</v>
      </c>
      <c r="C171" s="567" t="str">
        <f>'Të dhënat për Lib. amë'!$F$5</f>
        <v>SH F M U"Shkëndija " Suharekë</v>
      </c>
      <c r="D171" s="567"/>
      <c r="E171" s="567"/>
      <c r="F171" s="567"/>
      <c r="G171" s="567"/>
      <c r="H171" s="567"/>
      <c r="I171" s="567"/>
      <c r="J171" s="568"/>
      <c r="K171" s="135"/>
      <c r="L171" s="95" t="s">
        <v>76</v>
      </c>
      <c r="M171" s="567" t="str">
        <f>'Të dhënat për Lib. amë'!$F$5</f>
        <v>SH F M U"Shkëndija " Suharekë</v>
      </c>
      <c r="N171" s="567"/>
      <c r="O171" s="567"/>
      <c r="P171" s="567"/>
      <c r="Q171" s="567"/>
      <c r="R171" s="567"/>
      <c r="S171" s="567"/>
      <c r="T171" s="567"/>
      <c r="U171" s="568"/>
    </row>
    <row r="172" spans="1:21" ht="15" customHeight="1" x14ac:dyDescent="0.3">
      <c r="A172" s="529" t="s">
        <v>83</v>
      </c>
      <c r="B172" s="530"/>
      <c r="C172" s="530"/>
      <c r="D172" s="530"/>
      <c r="E172" s="530"/>
      <c r="F172" s="530"/>
      <c r="G172" s="530"/>
      <c r="H172" s="530"/>
      <c r="I172" s="530"/>
      <c r="J172" s="531"/>
      <c r="K172" s="529" t="s">
        <v>83</v>
      </c>
      <c r="L172" s="530"/>
      <c r="M172" s="530"/>
      <c r="N172" s="530"/>
      <c r="O172" s="530"/>
      <c r="P172" s="530"/>
      <c r="Q172" s="530"/>
      <c r="R172" s="530"/>
      <c r="S172" s="530"/>
      <c r="T172" s="530"/>
      <c r="U172" s="531"/>
    </row>
    <row r="173" spans="1:21" ht="15" customHeight="1" x14ac:dyDescent="0.2">
      <c r="A173" s="135"/>
      <c r="B173" s="95" t="s">
        <v>36</v>
      </c>
      <c r="C173" s="527" t="str">
        <f>'Të dhënat për Lib. amë'!$G$9</f>
        <v>Andi Lumi</v>
      </c>
      <c r="D173" s="527"/>
      <c r="E173" s="522" t="s">
        <v>84</v>
      </c>
      <c r="F173" s="522"/>
      <c r="G173" s="522"/>
      <c r="H173" s="532" t="str">
        <f>'Të dhënat për Lib. amë'!$I$9</f>
        <v>Hamdi</v>
      </c>
      <c r="I173" s="532"/>
      <c r="J173" s="533"/>
      <c r="K173" s="135"/>
      <c r="L173" s="95" t="s">
        <v>36</v>
      </c>
      <c r="M173" s="527" t="str">
        <f>'Të dhënat për Lib. amë'!$G$32</f>
        <v xml:space="preserve"> </v>
      </c>
      <c r="N173" s="527"/>
      <c r="O173" s="522" t="s">
        <v>84</v>
      </c>
      <c r="P173" s="522"/>
      <c r="Q173" s="522"/>
      <c r="R173" s="532">
        <f>'Të dhënat për Lib. amë'!$I$32</f>
        <v>0</v>
      </c>
      <c r="S173" s="532"/>
      <c r="T173" s="532"/>
      <c r="U173" s="533"/>
    </row>
    <row r="174" spans="1:21" ht="15" customHeight="1" x14ac:dyDescent="0.2">
      <c r="A174" s="135"/>
      <c r="B174" s="97" t="s">
        <v>85</v>
      </c>
      <c r="C174" s="114">
        <f>'Të dhënat për Lib. amë'!$J$9</f>
        <v>0</v>
      </c>
      <c r="D174" s="522" t="s">
        <v>86</v>
      </c>
      <c r="E174" s="522"/>
      <c r="F174" s="112">
        <f>'Të dhënat për Lib. amë'!$K$9</f>
        <v>0</v>
      </c>
      <c r="G174" s="562"/>
      <c r="H174" s="562"/>
      <c r="I174" s="562"/>
      <c r="J174" s="563"/>
      <c r="K174" s="135"/>
      <c r="L174" s="97" t="s">
        <v>85</v>
      </c>
      <c r="M174" s="114">
        <f>'Të dhënat për Lib. amë'!$J$32</f>
        <v>0</v>
      </c>
      <c r="N174" s="522" t="s">
        <v>86</v>
      </c>
      <c r="O174" s="522"/>
      <c r="P174" s="112">
        <f>'Të dhënat për Lib. amë'!$K$32</f>
        <v>0</v>
      </c>
      <c r="Q174" s="534"/>
      <c r="R174" s="534"/>
      <c r="S174" s="534"/>
      <c r="T174" s="534"/>
      <c r="U174" s="564"/>
    </row>
    <row r="175" spans="1:21" ht="15" customHeight="1" x14ac:dyDescent="0.2">
      <c r="A175" s="135"/>
      <c r="B175" s="98" t="s">
        <v>94</v>
      </c>
      <c r="C175" s="112">
        <f>'Të dhënat për Lib. amë'!$L$9</f>
        <v>0</v>
      </c>
      <c r="D175" s="94" t="s">
        <v>95</v>
      </c>
      <c r="E175" s="111">
        <f>'Të dhënat për Lib. amë'!$M$9</f>
        <v>0</v>
      </c>
      <c r="F175" s="95" t="s">
        <v>96</v>
      </c>
      <c r="G175" s="569">
        <f>'Të dhënat për Lib. amë'!$N$9</f>
        <v>0</v>
      </c>
      <c r="H175" s="569"/>
      <c r="I175" s="97" t="s">
        <v>113</v>
      </c>
      <c r="J175" s="210">
        <f>'Të dhënat për Lib. amë'!$O$9</f>
        <v>0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9">
        <f>'Të dhënat për Lib. amë'!$N$32</f>
        <v>0</v>
      </c>
      <c r="R175" s="569"/>
      <c r="S175" s="97" t="s">
        <v>113</v>
      </c>
      <c r="T175" s="527">
        <f>'Të dhënat për Lib. amë'!$O$32</f>
        <v>0</v>
      </c>
      <c r="U175" s="528"/>
    </row>
    <row r="176" spans="1:21" ht="15" customHeight="1" x14ac:dyDescent="0.2">
      <c r="A176" s="135"/>
      <c r="B176" s="534" t="s">
        <v>92</v>
      </c>
      <c r="C176" s="534"/>
      <c r="D176" s="110">
        <f>'Të dhënat për Lib. amë'!$A$9</f>
        <v>5</v>
      </c>
      <c r="E176" s="522" t="s">
        <v>93</v>
      </c>
      <c r="F176" s="522"/>
      <c r="G176" s="522"/>
      <c r="H176" s="527">
        <f>'Të dhënat për Lib. amë'!$A$9</f>
        <v>5</v>
      </c>
      <c r="I176" s="527"/>
      <c r="J176" s="528"/>
      <c r="K176" s="135"/>
      <c r="L176" s="534" t="s">
        <v>92</v>
      </c>
      <c r="M176" s="534"/>
      <c r="N176" s="110">
        <f>'Të dhënat për Lib. amë'!$A$32</f>
        <v>28</v>
      </c>
      <c r="O176" s="522" t="s">
        <v>93</v>
      </c>
      <c r="P176" s="522"/>
      <c r="Q176" s="522"/>
      <c r="R176" s="527">
        <f>'Të dhënat për Lib. amë'!$A$32</f>
        <v>28</v>
      </c>
      <c r="S176" s="527"/>
      <c r="T176" s="527"/>
      <c r="U176" s="528"/>
    </row>
    <row r="177" spans="1:21" ht="15" customHeight="1" x14ac:dyDescent="0.2">
      <c r="A177" s="135"/>
      <c r="B177" s="570" t="s">
        <v>98</v>
      </c>
      <c r="C177" s="570"/>
      <c r="D177" s="527">
        <f>'Të dhënat për Lib. amë'!$P$9</f>
        <v>0</v>
      </c>
      <c r="E177" s="527"/>
      <c r="F177" s="527"/>
      <c r="G177" s="527"/>
      <c r="H177" s="527"/>
      <c r="I177" s="527"/>
      <c r="J177" s="528"/>
      <c r="K177" s="135"/>
      <c r="L177" s="570" t="s">
        <v>98</v>
      </c>
      <c r="M177" s="570"/>
      <c r="N177" s="527">
        <f>'Të dhënat për Lib. amë'!$P$32</f>
        <v>0</v>
      </c>
      <c r="O177" s="527"/>
      <c r="P177" s="527"/>
      <c r="Q177" s="527"/>
      <c r="R177" s="527"/>
      <c r="S177" s="527"/>
      <c r="T177" s="527"/>
      <c r="U177" s="528"/>
    </row>
    <row r="178" spans="1:21" ht="15" customHeight="1" x14ac:dyDescent="0.3">
      <c r="A178" s="529" t="s">
        <v>91</v>
      </c>
      <c r="B178" s="530"/>
      <c r="C178" s="530"/>
      <c r="D178" s="530"/>
      <c r="E178" s="530"/>
      <c r="F178" s="530"/>
      <c r="G178" s="530"/>
      <c r="H178" s="530"/>
      <c r="I178" s="530"/>
      <c r="J178" s="531"/>
      <c r="K178" s="529" t="s">
        <v>91</v>
      </c>
      <c r="L178" s="530"/>
      <c r="M178" s="530"/>
      <c r="N178" s="530"/>
      <c r="O178" s="530"/>
      <c r="P178" s="530"/>
      <c r="Q178" s="530"/>
      <c r="R178" s="530"/>
      <c r="S178" s="530"/>
      <c r="T178" s="530"/>
      <c r="U178" s="531"/>
    </row>
    <row r="179" spans="1:21" ht="15" customHeight="1" x14ac:dyDescent="0.2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18" t="s">
        <v>105</v>
      </c>
      <c r="G179" s="518"/>
      <c r="H179" s="518"/>
      <c r="I179" s="527">
        <f>'Të dhënat për Lib. amë'!$S$9</f>
        <v>0</v>
      </c>
      <c r="J179" s="528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18" t="s">
        <v>105</v>
      </c>
      <c r="Q179" s="518"/>
      <c r="R179" s="518"/>
      <c r="S179" s="527">
        <f>'Të dhënat për Lib. amë'!$S$32</f>
        <v>0</v>
      </c>
      <c r="T179" s="527"/>
      <c r="U179" s="528"/>
    </row>
    <row r="180" spans="1:21" ht="15" customHeight="1" x14ac:dyDescent="0.2">
      <c r="A180" s="135"/>
      <c r="B180" s="98" t="s">
        <v>110</v>
      </c>
      <c r="C180" s="111">
        <f>'Të dhënat për Lib. amë'!$T$9</f>
        <v>0</v>
      </c>
      <c r="D180" s="114">
        <f>'Të dhënat për Lib. amë'!$U$9</f>
        <v>0</v>
      </c>
      <c r="E180" s="101" t="s">
        <v>111</v>
      </c>
      <c r="F180" s="113">
        <f>'Të dhënat për Lib. amë'!$V$9</f>
        <v>0</v>
      </c>
      <c r="G180" s="518" t="s">
        <v>112</v>
      </c>
      <c r="H180" s="518"/>
      <c r="I180" s="527">
        <f>'Të dhënat për Lib. amë'!$W$9</f>
        <v>0</v>
      </c>
      <c r="J180" s="528"/>
      <c r="K180" s="135"/>
      <c r="L180" s="98" t="s">
        <v>110</v>
      </c>
      <c r="M180" s="111">
        <f>'Të dhënat për Lib. amë'!$T$32</f>
        <v>0</v>
      </c>
      <c r="N180" s="103">
        <f>'Të dhënat për Lib. amë'!$U$32</f>
        <v>0</v>
      </c>
      <c r="O180" s="101" t="s">
        <v>111</v>
      </c>
      <c r="P180" s="113">
        <f>'Të dhënat për Lib. amë'!$V$32</f>
        <v>0</v>
      </c>
      <c r="Q180" s="518" t="s">
        <v>112</v>
      </c>
      <c r="R180" s="518"/>
      <c r="S180" s="527">
        <f>'Të dhënat për Lib. amë'!$W$32</f>
        <v>0</v>
      </c>
      <c r="T180" s="527"/>
      <c r="U180" s="528"/>
    </row>
    <row r="181" spans="1:21" ht="15" customHeight="1" x14ac:dyDescent="0.3">
      <c r="A181" s="529" t="s">
        <v>108</v>
      </c>
      <c r="B181" s="530"/>
      <c r="C181" s="530"/>
      <c r="D181" s="530"/>
      <c r="E181" s="530"/>
      <c r="F181" s="530"/>
      <c r="G181" s="530"/>
      <c r="H181" s="530"/>
      <c r="I181" s="530"/>
      <c r="J181" s="531"/>
      <c r="K181" s="529" t="s">
        <v>108</v>
      </c>
      <c r="L181" s="530"/>
      <c r="M181" s="530"/>
      <c r="N181" s="530"/>
      <c r="O181" s="530"/>
      <c r="P181" s="530"/>
      <c r="Q181" s="530"/>
      <c r="R181" s="530"/>
      <c r="S181" s="530"/>
      <c r="T181" s="530"/>
      <c r="U181" s="531"/>
    </row>
    <row r="182" spans="1:21" ht="15" customHeight="1" x14ac:dyDescent="0.2">
      <c r="A182" s="135"/>
      <c r="B182" s="518" t="s">
        <v>107</v>
      </c>
      <c r="C182" s="518"/>
      <c r="D182" s="114">
        <f>'Të dhënat për Lib. amë'!$X$9</f>
        <v>0</v>
      </c>
      <c r="E182" s="519" t="s">
        <v>109</v>
      </c>
      <c r="F182" s="519"/>
      <c r="G182" s="519"/>
      <c r="H182" s="519"/>
      <c r="I182" s="527">
        <f>'Të dhënat për Lib. amë'!$Y$9</f>
        <v>0</v>
      </c>
      <c r="J182" s="528"/>
      <c r="K182" s="135"/>
      <c r="L182" s="518" t="s">
        <v>107</v>
      </c>
      <c r="M182" s="518"/>
      <c r="N182" s="114">
        <f>'Të dhënat për Lib. amë'!$X$32</f>
        <v>0</v>
      </c>
      <c r="O182" s="519" t="s">
        <v>109</v>
      </c>
      <c r="P182" s="519"/>
      <c r="Q182" s="519"/>
      <c r="R182" s="519"/>
      <c r="S182" s="527">
        <f>'Të dhënat për Lib. amë'!$Y$32</f>
        <v>0</v>
      </c>
      <c r="T182" s="527"/>
      <c r="U182" s="528"/>
    </row>
    <row r="183" spans="1:21" ht="15" customHeight="1" thickBot="1" x14ac:dyDescent="0.25">
      <c r="A183" s="135"/>
      <c r="B183" s="98" t="s">
        <v>115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115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Top="1" thickBot="1" x14ac:dyDescent="0.3">
      <c r="A184" s="541" t="s">
        <v>82</v>
      </c>
      <c r="B184" s="543" t="s">
        <v>81</v>
      </c>
      <c r="C184" s="545" t="s">
        <v>5</v>
      </c>
      <c r="D184" s="546"/>
      <c r="E184" s="546"/>
      <c r="F184" s="546"/>
      <c r="G184" s="546"/>
      <c r="H184" s="546"/>
      <c r="I184" s="546"/>
      <c r="J184" s="547"/>
      <c r="K184" s="541" t="s">
        <v>82</v>
      </c>
      <c r="L184" s="543" t="s">
        <v>81</v>
      </c>
      <c r="M184" s="545" t="s">
        <v>5</v>
      </c>
      <c r="N184" s="546"/>
      <c r="O184" s="546"/>
      <c r="P184" s="546"/>
      <c r="Q184" s="546"/>
      <c r="R184" s="546"/>
      <c r="S184" s="546"/>
      <c r="T184" s="546"/>
      <c r="U184" s="547"/>
    </row>
    <row r="185" spans="1:21" ht="50.1" customHeight="1" thickBot="1" x14ac:dyDescent="0.3">
      <c r="A185" s="542"/>
      <c r="B185" s="544"/>
      <c r="C185" s="93" t="s">
        <v>78</v>
      </c>
      <c r="D185" s="93" t="s">
        <v>77</v>
      </c>
      <c r="E185" s="93" t="s">
        <v>80</v>
      </c>
      <c r="F185" s="93" t="s">
        <v>79</v>
      </c>
      <c r="G185" s="548"/>
      <c r="H185" s="550"/>
      <c r="I185" s="550"/>
      <c r="J185" s="558" t="s">
        <v>90</v>
      </c>
      <c r="K185" s="542"/>
      <c r="L185" s="544"/>
      <c r="M185" s="93" t="s">
        <v>78</v>
      </c>
      <c r="N185" s="93" t="s">
        <v>77</v>
      </c>
      <c r="O185" s="93" t="s">
        <v>80</v>
      </c>
      <c r="P185" s="93" t="s">
        <v>79</v>
      </c>
      <c r="Q185" s="548"/>
      <c r="R185" s="550"/>
      <c r="S185" s="550"/>
      <c r="T185" s="571" t="s">
        <v>90</v>
      </c>
      <c r="U185" s="576"/>
    </row>
    <row r="186" spans="1:21" ht="15" customHeight="1" thickBot="1" x14ac:dyDescent="0.3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Sh.Mirë(4)</v>
      </c>
      <c r="D186" s="151"/>
      <c r="E186" s="81"/>
      <c r="F186" s="150" t="str">
        <f>IF(OR(D186=0),C186,D186)</f>
        <v>Sh.Mirë(4)</v>
      </c>
      <c r="G186" s="549"/>
      <c r="H186" s="551"/>
      <c r="I186" s="551"/>
      <c r="J186" s="559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9"/>
      <c r="R186" s="551"/>
      <c r="S186" s="551"/>
      <c r="T186" s="572"/>
      <c r="U186" s="525"/>
    </row>
    <row r="187" spans="1:21" ht="15" customHeight="1" thickBot="1" x14ac:dyDescent="0.3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Shkëlq.(5)</v>
      </c>
      <c r="D187" s="151"/>
      <c r="E187" s="81"/>
      <c r="F187" s="150" t="str">
        <f t="shared" ref="F187:F200" si="8">IF(OR(D187=0),C187,D187)</f>
        <v>Shkëlq.(5)</v>
      </c>
      <c r="G187" s="549"/>
      <c r="H187" s="551"/>
      <c r="I187" s="551"/>
      <c r="J187" s="559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t="shared" ref="P187:P200" si="9">IF(OR(N187=0),M187,N187)</f>
        <v>-</v>
      </c>
      <c r="Q187" s="549"/>
      <c r="R187" s="551"/>
      <c r="S187" s="551"/>
      <c r="T187" s="572"/>
      <c r="U187" s="525"/>
    </row>
    <row r="188" spans="1:21" ht="15" customHeight="1" thickBot="1" x14ac:dyDescent="0.3">
      <c r="A188" s="137">
        <v>3</v>
      </c>
      <c r="B188" s="80" t="str">
        <f>'Të dhënat për Lib. amë'!$AB$4</f>
        <v>Matematikë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Shkëlq.(5)</v>
      </c>
      <c r="D188" s="151"/>
      <c r="E188" s="81"/>
      <c r="F188" s="150" t="str">
        <f t="shared" si="8"/>
        <v>Shkëlq.(5)</v>
      </c>
      <c r="G188" s="549"/>
      <c r="H188" s="551"/>
      <c r="I188" s="551"/>
      <c r="J188" s="559"/>
      <c r="K188" s="137">
        <v>3</v>
      </c>
      <c r="L188" s="80" t="str">
        <f>'Të dhënat për Lib. amë'!$AB$4</f>
        <v>Matematikë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9"/>
      <c r="R188" s="551"/>
      <c r="S188" s="551"/>
      <c r="T188" s="572"/>
      <c r="U188" s="525"/>
    </row>
    <row r="189" spans="1:21" ht="15" customHeight="1" thickBot="1" x14ac:dyDescent="0.3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Shkëlq.(5)</v>
      </c>
      <c r="D189" s="151"/>
      <c r="E189" s="81"/>
      <c r="F189" s="150" t="str">
        <f t="shared" si="8"/>
        <v>Shkëlq.(5)</v>
      </c>
      <c r="G189" s="549"/>
      <c r="H189" s="551"/>
      <c r="I189" s="551"/>
      <c r="J189" s="559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9"/>
      <c r="R189" s="551"/>
      <c r="S189" s="551"/>
      <c r="T189" s="572"/>
      <c r="U189" s="525"/>
    </row>
    <row r="190" spans="1:21" ht="15" customHeight="1" thickBot="1" x14ac:dyDescent="0.3">
      <c r="A190" s="137">
        <v>5</v>
      </c>
      <c r="B190" s="80" t="str">
        <f>'Të dhënat për Lib. amë'!$AD$4</f>
        <v>Fizikë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Shkëlq.(5)</v>
      </c>
      <c r="D190" s="153"/>
      <c r="E190" s="81"/>
      <c r="F190" s="150" t="str">
        <f t="shared" si="8"/>
        <v>Shkëlq.(5)</v>
      </c>
      <c r="G190" s="549"/>
      <c r="H190" s="551"/>
      <c r="I190" s="551"/>
      <c r="J190" s="559"/>
      <c r="K190" s="137">
        <v>5</v>
      </c>
      <c r="L190" s="80" t="str">
        <f>'Të dhënat për Lib. amë'!$AD$4</f>
        <v>Fizikë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9"/>
      <c r="R190" s="551"/>
      <c r="S190" s="551"/>
      <c r="T190" s="572"/>
      <c r="U190" s="525"/>
    </row>
    <row r="191" spans="1:21" ht="15" customHeight="1" thickBot="1" x14ac:dyDescent="0.3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9"/>
      <c r="H191" s="551"/>
      <c r="I191" s="551"/>
      <c r="J191" s="559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9"/>
      <c r="R191" s="551"/>
      <c r="S191" s="551"/>
      <c r="T191" s="572"/>
      <c r="U191" s="525"/>
    </row>
    <row r="192" spans="1:21" ht="15" customHeight="1" thickBot="1" x14ac:dyDescent="0.3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Sh.Mirë(4)</v>
      </c>
      <c r="D192" s="151"/>
      <c r="E192" s="81"/>
      <c r="F192" s="150" t="str">
        <f t="shared" si="8"/>
        <v>Sh.Mirë(4)</v>
      </c>
      <c r="G192" s="554" t="s">
        <v>87</v>
      </c>
      <c r="H192" s="556" t="s">
        <v>88</v>
      </c>
      <c r="I192" s="556" t="s">
        <v>89</v>
      </c>
      <c r="J192" s="525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54" t="s">
        <v>87</v>
      </c>
      <c r="R192" s="556" t="s">
        <v>88</v>
      </c>
      <c r="S192" s="556" t="s">
        <v>89</v>
      </c>
      <c r="T192" s="522"/>
      <c r="U192" s="525"/>
    </row>
    <row r="193" spans="1:21" ht="15" customHeight="1" thickBot="1" x14ac:dyDescent="0.3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Shkëlq.(5)</v>
      </c>
      <c r="D193" s="151"/>
      <c r="E193" s="81"/>
      <c r="F193" s="150" t="str">
        <f t="shared" si="8"/>
        <v>Shkëlq.(5)</v>
      </c>
      <c r="G193" s="554"/>
      <c r="H193" s="556"/>
      <c r="I193" s="556"/>
      <c r="J193" s="525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54"/>
      <c r="R193" s="556"/>
      <c r="S193" s="556"/>
      <c r="T193" s="522"/>
      <c r="U193" s="525"/>
    </row>
    <row r="194" spans="1:21" ht="15" customHeight="1" thickBot="1" x14ac:dyDescent="0.3">
      <c r="A194" s="137">
        <v>9</v>
      </c>
      <c r="B194" s="80" t="str">
        <f>'Të dhënat për Lib. amë'!$AH$4</f>
        <v>Edukatë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Shkëlq.(5)</v>
      </c>
      <c r="D194" s="151"/>
      <c r="E194" s="81"/>
      <c r="F194" s="150" t="str">
        <f t="shared" si="8"/>
        <v>Shkëlq.(5)</v>
      </c>
      <c r="G194" s="554"/>
      <c r="H194" s="556"/>
      <c r="I194" s="556"/>
      <c r="J194" s="525"/>
      <c r="K194" s="137">
        <v>9</v>
      </c>
      <c r="L194" s="80" t="str">
        <f>'Të dhënat për Lib. amë'!$AH$4</f>
        <v>Edukatë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54"/>
      <c r="R194" s="556"/>
      <c r="S194" s="556"/>
      <c r="T194" s="522"/>
      <c r="U194" s="525"/>
    </row>
    <row r="195" spans="1:21" ht="15" customHeight="1" thickBot="1" x14ac:dyDescent="0.3">
      <c r="A195" s="137">
        <v>10</v>
      </c>
      <c r="B195" s="80" t="str">
        <f>'Të dhënat për Lib. amë'!$AI$4</f>
        <v>Edukatë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51"/>
      <c r="E195" s="81"/>
      <c r="F195" s="150" t="str">
        <f t="shared" si="8"/>
        <v>Shkëlq.(5)</v>
      </c>
      <c r="G195" s="554"/>
      <c r="H195" s="556"/>
      <c r="I195" s="556"/>
      <c r="J195" s="525"/>
      <c r="K195" s="137">
        <v>10</v>
      </c>
      <c r="L195" s="80" t="str">
        <f>'Të dhënat për Lib. amë'!$AI$4</f>
        <v>Edukatë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54"/>
      <c r="R195" s="556"/>
      <c r="S195" s="556"/>
      <c r="T195" s="522"/>
      <c r="U195" s="525"/>
    </row>
    <row r="196" spans="1:21" ht="15" customHeight="1" thickBot="1" x14ac:dyDescent="0.3">
      <c r="A196" s="137">
        <v>11</v>
      </c>
      <c r="B196" s="80" t="str">
        <f>'Të dhënat për Lib. amë'!$AJ$4</f>
        <v>Edukatë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Shkëlq.(5)</v>
      </c>
      <c r="D196" s="151"/>
      <c r="E196" s="81"/>
      <c r="F196" s="150" t="str">
        <f t="shared" si="8"/>
        <v>Shkëlq.(5)</v>
      </c>
      <c r="G196" s="554"/>
      <c r="H196" s="556"/>
      <c r="I196" s="556"/>
      <c r="J196" s="525"/>
      <c r="K196" s="137">
        <v>11</v>
      </c>
      <c r="L196" s="80" t="str">
        <f>'Të dhënat për Lib. amë'!$AJ$4</f>
        <v>Edukatë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54"/>
      <c r="R196" s="556"/>
      <c r="S196" s="556"/>
      <c r="T196" s="522"/>
      <c r="U196" s="525"/>
    </row>
    <row r="197" spans="1:21" ht="15" customHeight="1" thickBot="1" x14ac:dyDescent="0.3">
      <c r="A197" s="137">
        <v>12</v>
      </c>
      <c r="B197" s="80" t="str">
        <f>'Të dhënat për Lib. amë'!$AK$4</f>
        <v>Teknologji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Sh.Mirë(4)</v>
      </c>
      <c r="D197" s="151"/>
      <c r="E197" s="81"/>
      <c r="F197" s="150" t="str">
        <f t="shared" si="8"/>
        <v>Sh.Mirë(4)</v>
      </c>
      <c r="G197" s="554"/>
      <c r="H197" s="556"/>
      <c r="I197" s="556"/>
      <c r="J197" s="525"/>
      <c r="K197" s="137">
        <v>12</v>
      </c>
      <c r="L197" s="80" t="str">
        <f>'Të dhënat për Lib. amë'!$AK$4</f>
        <v>Teknologji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54"/>
      <c r="R197" s="556"/>
      <c r="S197" s="556"/>
      <c r="T197" s="522"/>
      <c r="U197" s="525"/>
    </row>
    <row r="198" spans="1:21" ht="15" customHeight="1" thickBot="1" x14ac:dyDescent="0.3">
      <c r="A198" s="137">
        <v>13</v>
      </c>
      <c r="B198" s="80" t="str">
        <f>'Të dhënat për Lib. amë'!$AL$4</f>
        <v>Edukatë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Shkëlq.(5)</v>
      </c>
      <c r="D198" s="151"/>
      <c r="E198" s="81"/>
      <c r="F198" s="150" t="str">
        <f t="shared" si="8"/>
        <v>Shkëlq.(5)</v>
      </c>
      <c r="G198" s="554"/>
      <c r="H198" s="556"/>
      <c r="I198" s="556"/>
      <c r="J198" s="525"/>
      <c r="K198" s="137">
        <v>13</v>
      </c>
      <c r="L198" s="80" t="str">
        <f>'Të dhënat për Lib. amë'!$AL$4</f>
        <v>Edukatë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54"/>
      <c r="R198" s="556"/>
      <c r="S198" s="556"/>
      <c r="T198" s="522"/>
      <c r="U198" s="525"/>
    </row>
    <row r="199" spans="1:21" ht="15" customHeight="1" thickBot="1" x14ac:dyDescent="0.3">
      <c r="A199" s="137">
        <v>14</v>
      </c>
      <c r="B199" s="80" t="str">
        <f>'Të dhënat për Lib. amë'!$AM$4</f>
        <v>Mz. Ekologjia dhe mjedisi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54"/>
      <c r="H199" s="556"/>
      <c r="I199" s="556"/>
      <c r="J199" s="525"/>
      <c r="K199" s="137">
        <v>14</v>
      </c>
      <c r="L199" s="80" t="str">
        <f>'Të dhënat për Lib. amë'!$AM$4</f>
        <v>Mz. Ekologjia dhe mjedisi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54"/>
      <c r="R199" s="556"/>
      <c r="S199" s="556"/>
      <c r="T199" s="522"/>
      <c r="U199" s="525"/>
    </row>
    <row r="200" spans="1:21" ht="15" customHeight="1" thickBot="1" x14ac:dyDescent="0.3">
      <c r="A200" s="137">
        <v>15</v>
      </c>
      <c r="B200" s="80" t="str">
        <f>'Të dhënat për Lib. amë'!$AN$4</f>
        <v>Mz. Anglisht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54"/>
      <c r="H200" s="556"/>
      <c r="I200" s="556"/>
      <c r="J200" s="525"/>
      <c r="K200" s="137">
        <v>15</v>
      </c>
      <c r="L200" s="80" t="str">
        <f>'Të dhënat për Lib. amë'!$AN$4</f>
        <v>Mz. Anglisht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54"/>
      <c r="R200" s="556"/>
      <c r="S200" s="556"/>
      <c r="T200" s="522"/>
      <c r="U200" s="525"/>
    </row>
    <row r="201" spans="1:21" ht="15" customHeight="1" thickBot="1" x14ac:dyDescent="0.3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54"/>
      <c r="H201" s="556"/>
      <c r="I201" s="556"/>
      <c r="J201" s="525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54"/>
      <c r="R201" s="556"/>
      <c r="S201" s="556"/>
      <c r="T201" s="522"/>
      <c r="U201" s="525"/>
    </row>
    <row r="202" spans="1:21" ht="15" customHeight="1" thickBot="1" x14ac:dyDescent="0.3">
      <c r="A202" s="138"/>
      <c r="B202" s="105" t="str">
        <f>'Të dhënat për Lib. amë'!$AO$4</f>
        <v>Nota mesatare</v>
      </c>
      <c r="C202" s="106">
        <f>'Të dhënat për Lib. amë'!$AO$9</f>
        <v>4.75</v>
      </c>
      <c r="D202" s="106"/>
      <c r="E202" s="106"/>
      <c r="F202" s="152">
        <f>$C$202</f>
        <v>4.75</v>
      </c>
      <c r="G202" s="555"/>
      <c r="H202" s="557"/>
      <c r="I202" s="557"/>
      <c r="J202" s="526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55"/>
      <c r="R202" s="557"/>
      <c r="S202" s="557"/>
      <c r="T202" s="577"/>
      <c r="U202" s="526"/>
    </row>
    <row r="203" spans="1:21" ht="14.1" customHeight="1" thickTop="1" x14ac:dyDescent="0.2">
      <c r="A203" s="139"/>
      <c r="B203" s="535" t="s">
        <v>126</v>
      </c>
      <c r="C203" s="535"/>
      <c r="D203" s="535"/>
      <c r="E203" s="140">
        <f>$I$182</f>
        <v>0</v>
      </c>
      <c r="F203" s="131" t="s">
        <v>104</v>
      </c>
      <c r="G203" s="552" t="str">
        <f>IF(F202=0,"I pa notuar",IF(F202=1,"Pamjaftueshëm (1)",IF(F202&lt;2.5,"Mjaftueshëm(2)",IF(F202&lt;3.5,"Mirë(3)",IF(F202&lt;4.5,"Shumë mirë(4)","Shkëlqyeshëm(5)")))))</f>
        <v>Shkëlqyeshëm(5)</v>
      </c>
      <c r="H203" s="552"/>
      <c r="I203" s="552"/>
      <c r="J203" s="553"/>
      <c r="K203" s="139"/>
      <c r="L203" s="535" t="s">
        <v>116</v>
      </c>
      <c r="M203" s="535"/>
      <c r="N203" s="535"/>
      <c r="O203" s="140">
        <f>$S$182</f>
        <v>0</v>
      </c>
      <c r="P203" s="131" t="s">
        <v>104</v>
      </c>
      <c r="Q203" s="552" t="str">
        <f>IF(P202=0,"I pa notuar",IF(P202=1,"Pamjaftueshëm (1)",IF(P202&lt;2.5,"Mjaftueshëm(2)",IF(P202&lt;3.5,"Mirë(3)",IF(P202&lt;4.5,"Shumë mirë(4)","Shkëlqyeshëm(5)")))))</f>
        <v>I pa notuar</v>
      </c>
      <c r="R203" s="552"/>
      <c r="S203" s="552"/>
      <c r="T203" s="552"/>
      <c r="U203" s="553"/>
    </row>
    <row r="204" spans="1:21" ht="14.1" customHeight="1" x14ac:dyDescent="0.2">
      <c r="A204" s="139"/>
      <c r="B204" s="536" t="s">
        <v>117</v>
      </c>
      <c r="C204" s="536"/>
      <c r="D204" s="536"/>
      <c r="E204" s="536"/>
      <c r="F204" s="538"/>
      <c r="G204" s="538"/>
      <c r="H204" s="538"/>
      <c r="I204" s="538"/>
      <c r="J204" s="539"/>
      <c r="K204" s="139"/>
      <c r="L204" s="534" t="s">
        <v>117</v>
      </c>
      <c r="M204" s="534"/>
      <c r="N204" s="534"/>
      <c r="O204" s="534"/>
      <c r="P204" s="524"/>
      <c r="Q204" s="524"/>
      <c r="R204" s="524"/>
      <c r="S204" s="524"/>
      <c r="T204" s="524"/>
      <c r="U204" s="537"/>
    </row>
    <row r="205" spans="1:21" ht="14.1" customHeight="1" x14ac:dyDescent="0.2">
      <c r="A205" s="139"/>
      <c r="B205" s="538"/>
      <c r="C205" s="538"/>
      <c r="D205" s="538"/>
      <c r="E205" s="538"/>
      <c r="F205" s="538"/>
      <c r="G205" s="538"/>
      <c r="H205" s="538"/>
      <c r="I205" s="538"/>
      <c r="J205" s="539"/>
      <c r="K205" s="139"/>
      <c r="L205" s="524"/>
      <c r="M205" s="524"/>
      <c r="N205" s="524"/>
      <c r="O205" s="524"/>
      <c r="P205" s="524"/>
      <c r="Q205" s="524"/>
      <c r="R205" s="524"/>
      <c r="S205" s="524"/>
      <c r="T205" s="524"/>
      <c r="U205" s="537"/>
    </row>
    <row r="206" spans="1:21" ht="14.1" customHeight="1" x14ac:dyDescent="0.2">
      <c r="A206" s="139"/>
      <c r="B206" s="141" t="s">
        <v>118</v>
      </c>
      <c r="C206" s="111">
        <f>SUM(E206,H206)</f>
        <v>0</v>
      </c>
      <c r="D206" s="141" t="s">
        <v>119</v>
      </c>
      <c r="E206" s="143">
        <f>'Të dhënat për Lib. amë'!$AR$9</f>
        <v>0</v>
      </c>
      <c r="F206" s="540" t="s">
        <v>120</v>
      </c>
      <c r="G206" s="540"/>
      <c r="H206" s="527">
        <f>'Të dhënat për Lib. amë'!$AS$9</f>
        <v>0</v>
      </c>
      <c r="I206" s="527"/>
      <c r="J206" s="528"/>
      <c r="K206" s="139"/>
      <c r="L206" s="141" t="s">
        <v>118</v>
      </c>
      <c r="M206" s="111">
        <f>SUM(O206,R206)</f>
        <v>0</v>
      </c>
      <c r="N206" s="141" t="s">
        <v>119</v>
      </c>
      <c r="O206" s="111">
        <f>'Të dhënat për Lib. amë'!$AR$32</f>
        <v>0</v>
      </c>
      <c r="P206" s="540" t="s">
        <v>120</v>
      </c>
      <c r="Q206" s="540"/>
      <c r="R206" s="527">
        <f>'Të dhënat për Lib. amë'!$AS$32</f>
        <v>0</v>
      </c>
      <c r="S206" s="527"/>
      <c r="T206" s="527"/>
      <c r="U206" s="528"/>
    </row>
    <row r="207" spans="1:21" ht="14.1" customHeight="1" x14ac:dyDescent="0.2">
      <c r="A207" s="139"/>
      <c r="B207" s="522" t="s">
        <v>121</v>
      </c>
      <c r="C207" s="522"/>
      <c r="D207" s="524"/>
      <c r="E207" s="524"/>
      <c r="F207" s="524"/>
      <c r="G207" s="524"/>
      <c r="H207" s="524"/>
      <c r="I207" s="524"/>
      <c r="J207" s="537"/>
      <c r="K207" s="139"/>
      <c r="L207" s="522" t="s">
        <v>121</v>
      </c>
      <c r="M207" s="522"/>
      <c r="N207" s="527"/>
      <c r="O207" s="527"/>
      <c r="P207" s="527"/>
      <c r="Q207" s="527"/>
      <c r="R207" s="527"/>
      <c r="S207" s="527"/>
      <c r="T207" s="527"/>
      <c r="U207" s="528"/>
    </row>
    <row r="208" spans="1:21" ht="14.1" customHeight="1" x14ac:dyDescent="0.2">
      <c r="A208" s="139"/>
      <c r="B208" s="522" t="s">
        <v>122</v>
      </c>
      <c r="C208" s="522"/>
      <c r="D208" s="523">
        <f>$D$40</f>
        <v>0</v>
      </c>
      <c r="E208" s="523"/>
      <c r="F208" s="131" t="s">
        <v>123</v>
      </c>
      <c r="G208" s="524">
        <f>$G$40</f>
        <v>0</v>
      </c>
      <c r="H208" s="524"/>
      <c r="I208" s="524"/>
      <c r="J208" s="209"/>
      <c r="K208" s="139"/>
      <c r="L208" s="522" t="s">
        <v>122</v>
      </c>
      <c r="M208" s="522"/>
      <c r="N208" s="523">
        <f>$D$40</f>
        <v>0</v>
      </c>
      <c r="O208" s="523"/>
      <c r="P208" s="131" t="s">
        <v>123</v>
      </c>
      <c r="Q208" s="524">
        <f>$G$40</f>
        <v>0</v>
      </c>
      <c r="R208" s="524"/>
      <c r="S208" s="524"/>
      <c r="T208" s="565"/>
      <c r="U208" s="566"/>
    </row>
    <row r="209" spans="1:21" ht="14.1" customHeight="1" x14ac:dyDescent="0.2">
      <c r="A209" s="139"/>
      <c r="B209" s="522" t="s">
        <v>124</v>
      </c>
      <c r="C209" s="522"/>
      <c r="D209" s="523"/>
      <c r="E209" s="523"/>
      <c r="F209" s="131" t="s">
        <v>123</v>
      </c>
      <c r="G209" s="524"/>
      <c r="H209" s="524"/>
      <c r="I209" s="524"/>
      <c r="J209" s="209"/>
      <c r="K209" s="139"/>
      <c r="L209" s="522" t="s">
        <v>124</v>
      </c>
      <c r="M209" s="522"/>
      <c r="N209" s="523"/>
      <c r="O209" s="523"/>
      <c r="P209" s="131" t="s">
        <v>123</v>
      </c>
      <c r="Q209" s="524"/>
      <c r="R209" s="524"/>
      <c r="S209" s="524"/>
      <c r="T209" s="565"/>
      <c r="U209" s="566"/>
    </row>
    <row r="210" spans="1:21" ht="14.1" customHeight="1" x14ac:dyDescent="0.2">
      <c r="A210" s="142"/>
      <c r="B210" s="520" t="s">
        <v>125</v>
      </c>
      <c r="C210" s="520"/>
      <c r="D210" s="520"/>
      <c r="E210" s="520"/>
      <c r="F210" s="521"/>
      <c r="G210" s="521"/>
      <c r="H210" s="521"/>
      <c r="I210" s="521"/>
      <c r="J210" s="207"/>
      <c r="K210" s="142"/>
      <c r="L210" s="520" t="s">
        <v>125</v>
      </c>
      <c r="M210" s="520"/>
      <c r="N210" s="520"/>
      <c r="O210" s="520"/>
      <c r="P210" s="521"/>
      <c r="Q210" s="521"/>
      <c r="R210" s="521"/>
      <c r="S210" s="521"/>
      <c r="T210" s="560"/>
      <c r="U210" s="561"/>
    </row>
    <row r="211" spans="1:21" ht="15" customHeight="1" x14ac:dyDescent="0.25">
      <c r="A211" s="132"/>
      <c r="B211" s="133" t="s">
        <v>72</v>
      </c>
      <c r="C211" s="134" t="str">
        <f>'Të dhënat për Lib. amë'!$B$5</f>
        <v>VIII</v>
      </c>
      <c r="D211" s="133" t="s">
        <v>73</v>
      </c>
      <c r="E211" s="134">
        <f>'Të dhënat për Lib. amë'!$C$5</f>
        <v>1</v>
      </c>
      <c r="F211" s="133"/>
      <c r="G211" s="573" t="s">
        <v>74</v>
      </c>
      <c r="H211" s="573"/>
      <c r="I211" s="574" t="str">
        <f>'Të dhënat për Lib. amë'!$D$5</f>
        <v>2014/2015</v>
      </c>
      <c r="J211" s="575"/>
      <c r="K211" s="132"/>
      <c r="L211" s="133" t="s">
        <v>72</v>
      </c>
      <c r="M211" s="134" t="str">
        <f>'Të dhënat për Lib. amë'!$B$5</f>
        <v>VIII</v>
      </c>
      <c r="N211" s="133" t="s">
        <v>73</v>
      </c>
      <c r="O211" s="134">
        <f>'Të dhënat për Lib. amë'!$C$5</f>
        <v>1</v>
      </c>
      <c r="P211" s="133"/>
      <c r="Q211" s="573" t="s">
        <v>74</v>
      </c>
      <c r="R211" s="573"/>
      <c r="S211" s="574" t="str">
        <f>'Të dhënat për Lib. amë'!$D$5</f>
        <v>2014/2015</v>
      </c>
      <c r="T211" s="574"/>
      <c r="U211" s="575"/>
    </row>
    <row r="212" spans="1:21" ht="15" customHeight="1" x14ac:dyDescent="0.2">
      <c r="A212" s="135"/>
      <c r="B212" s="95" t="s">
        <v>75</v>
      </c>
      <c r="C212" s="567" t="str">
        <f>'Të dhënat për Lib. amë'!$E$5</f>
        <v>Klasa e tetë</v>
      </c>
      <c r="D212" s="567"/>
      <c r="E212" s="567"/>
      <c r="F212" s="567"/>
      <c r="G212" s="567"/>
      <c r="H212" s="567"/>
      <c r="I212" s="567"/>
      <c r="J212" s="568"/>
      <c r="K212" s="135"/>
      <c r="L212" s="95" t="s">
        <v>75</v>
      </c>
      <c r="M212" s="567" t="str">
        <f>'Të dhënat për Lib. amë'!$E$5</f>
        <v>Klasa e tetë</v>
      </c>
      <c r="N212" s="567"/>
      <c r="O212" s="567"/>
      <c r="P212" s="567"/>
      <c r="Q212" s="567"/>
      <c r="R212" s="567"/>
      <c r="S212" s="567"/>
      <c r="T212" s="567"/>
      <c r="U212" s="568"/>
    </row>
    <row r="213" spans="1:21" ht="15" customHeight="1" x14ac:dyDescent="0.2">
      <c r="A213" s="135"/>
      <c r="B213" s="95" t="s">
        <v>76</v>
      </c>
      <c r="C213" s="567" t="str">
        <f>'Të dhënat për Lib. amë'!$F$5</f>
        <v>SH F M U"Shkëndija " Suharekë</v>
      </c>
      <c r="D213" s="567"/>
      <c r="E213" s="567"/>
      <c r="F213" s="567"/>
      <c r="G213" s="567"/>
      <c r="H213" s="567"/>
      <c r="I213" s="567"/>
      <c r="J213" s="568"/>
      <c r="K213" s="135"/>
      <c r="L213" s="95" t="s">
        <v>76</v>
      </c>
      <c r="M213" s="567" t="str">
        <f>'Të dhënat për Lib. amë'!$F$5</f>
        <v>SH F M U"Shkëndija " Suharekë</v>
      </c>
      <c r="N213" s="567"/>
      <c r="O213" s="567"/>
      <c r="P213" s="567"/>
      <c r="Q213" s="567"/>
      <c r="R213" s="567"/>
      <c r="S213" s="567"/>
      <c r="T213" s="567"/>
      <c r="U213" s="568"/>
    </row>
    <row r="214" spans="1:21" ht="15" customHeight="1" x14ac:dyDescent="0.3">
      <c r="A214" s="529" t="s">
        <v>83</v>
      </c>
      <c r="B214" s="530"/>
      <c r="C214" s="530"/>
      <c r="D214" s="530"/>
      <c r="E214" s="530"/>
      <c r="F214" s="530"/>
      <c r="G214" s="530"/>
      <c r="H214" s="530"/>
      <c r="I214" s="530"/>
      <c r="J214" s="531"/>
      <c r="K214" s="529" t="s">
        <v>83</v>
      </c>
      <c r="L214" s="530"/>
      <c r="M214" s="530"/>
      <c r="N214" s="530"/>
      <c r="O214" s="530"/>
      <c r="P214" s="530"/>
      <c r="Q214" s="530"/>
      <c r="R214" s="530"/>
      <c r="S214" s="530"/>
      <c r="T214" s="530"/>
      <c r="U214" s="531"/>
    </row>
    <row r="215" spans="1:21" ht="15" customHeight="1" x14ac:dyDescent="0.2">
      <c r="A215" s="135"/>
      <c r="B215" s="95" t="s">
        <v>36</v>
      </c>
      <c r="C215" s="527" t="str">
        <f>'Të dhënat për Lib. amë'!$G$10</f>
        <v>Arta Sylaj</v>
      </c>
      <c r="D215" s="527"/>
      <c r="E215" s="522" t="s">
        <v>84</v>
      </c>
      <c r="F215" s="522"/>
      <c r="G215" s="522"/>
      <c r="H215" s="532" t="str">
        <f>'Të dhënat për Lib. amë'!$I$10</f>
        <v>Veli</v>
      </c>
      <c r="I215" s="532"/>
      <c r="J215" s="533"/>
      <c r="K215" s="135"/>
      <c r="L215" s="95" t="s">
        <v>36</v>
      </c>
      <c r="M215" s="527">
        <f>'Të dhënat për Lib. amë'!$G$33</f>
        <v>0</v>
      </c>
      <c r="N215" s="527"/>
      <c r="O215" s="522" t="s">
        <v>84</v>
      </c>
      <c r="P215" s="522"/>
      <c r="Q215" s="522"/>
      <c r="R215" s="532">
        <f>'Të dhënat për Lib. amë'!$I$33</f>
        <v>0</v>
      </c>
      <c r="S215" s="532"/>
      <c r="T215" s="532"/>
      <c r="U215" s="533"/>
    </row>
    <row r="216" spans="1:21" ht="15" customHeight="1" x14ac:dyDescent="0.2">
      <c r="A216" s="135"/>
      <c r="B216" s="97" t="s">
        <v>85</v>
      </c>
      <c r="C216" s="114">
        <f>'Të dhënat për Lib. amë'!$J$10</f>
        <v>0</v>
      </c>
      <c r="D216" s="522" t="s">
        <v>86</v>
      </c>
      <c r="E216" s="522"/>
      <c r="F216" s="112">
        <f>'Të dhënat për Lib. amë'!$K$10</f>
        <v>0</v>
      </c>
      <c r="G216" s="562"/>
      <c r="H216" s="562"/>
      <c r="I216" s="562"/>
      <c r="J216" s="563"/>
      <c r="K216" s="135"/>
      <c r="L216" s="97" t="s">
        <v>85</v>
      </c>
      <c r="M216" s="114">
        <f>'Të dhënat për Lib. amë'!$J$33</f>
        <v>0</v>
      </c>
      <c r="N216" s="522" t="s">
        <v>86</v>
      </c>
      <c r="O216" s="522"/>
      <c r="P216" s="112">
        <f>'Të dhënat për Lib. amë'!$K$33</f>
        <v>0</v>
      </c>
      <c r="Q216" s="534"/>
      <c r="R216" s="534"/>
      <c r="S216" s="534"/>
      <c r="T216" s="534"/>
      <c r="U216" s="564"/>
    </row>
    <row r="217" spans="1:21" ht="15" customHeight="1" x14ac:dyDescent="0.2">
      <c r="A217" s="135"/>
      <c r="B217" s="98" t="s">
        <v>94</v>
      </c>
      <c r="C217" s="112">
        <f>'Të dhënat për Lib. amë'!$L$10</f>
        <v>0</v>
      </c>
      <c r="D217" s="94" t="s">
        <v>95</v>
      </c>
      <c r="E217" s="111">
        <f>'Të dhënat për Lib. amë'!$M$10</f>
        <v>0</v>
      </c>
      <c r="F217" s="95" t="s">
        <v>96</v>
      </c>
      <c r="G217" s="569">
        <f>'Të dhënat për Lib. amë'!$N$10</f>
        <v>0</v>
      </c>
      <c r="H217" s="569"/>
      <c r="I217" s="97" t="s">
        <v>113</v>
      </c>
      <c r="J217" s="210">
        <f>'Të dhënat për Lib. amë'!$O$10</f>
        <v>0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9">
        <f>'Të dhënat për Lib. amë'!$N$33</f>
        <v>0</v>
      </c>
      <c r="R217" s="569"/>
      <c r="S217" s="97" t="s">
        <v>113</v>
      </c>
      <c r="T217" s="527">
        <f>'Të dhënat për Lib. amë'!$O$33</f>
        <v>0</v>
      </c>
      <c r="U217" s="528"/>
    </row>
    <row r="218" spans="1:21" ht="15" customHeight="1" x14ac:dyDescent="0.2">
      <c r="A218" s="135"/>
      <c r="B218" s="534" t="s">
        <v>92</v>
      </c>
      <c r="C218" s="534"/>
      <c r="D218" s="110">
        <f>'Të dhënat për Lib. amë'!$A$10</f>
        <v>6</v>
      </c>
      <c r="E218" s="522" t="s">
        <v>93</v>
      </c>
      <c r="F218" s="522"/>
      <c r="G218" s="522"/>
      <c r="H218" s="527">
        <f>'Të dhënat për Lib. amë'!$A$10</f>
        <v>6</v>
      </c>
      <c r="I218" s="527"/>
      <c r="J218" s="528"/>
      <c r="K218" s="135"/>
      <c r="L218" s="534" t="s">
        <v>92</v>
      </c>
      <c r="M218" s="534"/>
      <c r="N218" s="110">
        <f>'Të dhënat për Lib. amë'!$A$33</f>
        <v>29</v>
      </c>
      <c r="O218" s="522" t="s">
        <v>93</v>
      </c>
      <c r="P218" s="522"/>
      <c r="Q218" s="522"/>
      <c r="R218" s="527">
        <f>'Të dhënat për Lib. amë'!$A$33</f>
        <v>29</v>
      </c>
      <c r="S218" s="527"/>
      <c r="T218" s="527"/>
      <c r="U218" s="528"/>
    </row>
    <row r="219" spans="1:21" ht="15" customHeight="1" x14ac:dyDescent="0.2">
      <c r="A219" s="135"/>
      <c r="B219" s="570" t="s">
        <v>98</v>
      </c>
      <c r="C219" s="570"/>
      <c r="D219" s="527">
        <f>'Të dhënat për Lib. amë'!$P$10</f>
        <v>0</v>
      </c>
      <c r="E219" s="527"/>
      <c r="F219" s="527"/>
      <c r="G219" s="527"/>
      <c r="H219" s="527"/>
      <c r="I219" s="527"/>
      <c r="J219" s="528"/>
      <c r="K219" s="135"/>
      <c r="L219" s="570" t="s">
        <v>98</v>
      </c>
      <c r="M219" s="570"/>
      <c r="N219" s="527">
        <f>'Të dhënat për Lib. amë'!$P$33</f>
        <v>0</v>
      </c>
      <c r="O219" s="527"/>
      <c r="P219" s="527"/>
      <c r="Q219" s="527"/>
      <c r="R219" s="527"/>
      <c r="S219" s="527"/>
      <c r="T219" s="527"/>
      <c r="U219" s="528"/>
    </row>
    <row r="220" spans="1:21" ht="15" customHeight="1" x14ac:dyDescent="0.3">
      <c r="A220" s="529" t="s">
        <v>91</v>
      </c>
      <c r="B220" s="530"/>
      <c r="C220" s="530"/>
      <c r="D220" s="530"/>
      <c r="E220" s="530"/>
      <c r="F220" s="530"/>
      <c r="G220" s="530"/>
      <c r="H220" s="530"/>
      <c r="I220" s="530"/>
      <c r="J220" s="531"/>
      <c r="K220" s="529" t="s">
        <v>91</v>
      </c>
      <c r="L220" s="530"/>
      <c r="M220" s="530"/>
      <c r="N220" s="530"/>
      <c r="O220" s="530"/>
      <c r="P220" s="530"/>
      <c r="Q220" s="530"/>
      <c r="R220" s="530"/>
      <c r="S220" s="530"/>
      <c r="T220" s="530"/>
      <c r="U220" s="531"/>
    </row>
    <row r="221" spans="1:21" ht="15" customHeight="1" x14ac:dyDescent="0.2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18" t="s">
        <v>105</v>
      </c>
      <c r="G221" s="518"/>
      <c r="H221" s="518"/>
      <c r="I221" s="527">
        <f>'Të dhënat për Lib. amë'!$S$10</f>
        <v>0</v>
      </c>
      <c r="J221" s="528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18" t="s">
        <v>105</v>
      </c>
      <c r="Q221" s="518"/>
      <c r="R221" s="518"/>
      <c r="S221" s="527">
        <f>'Të dhënat për Lib. amë'!$S$33</f>
        <v>0</v>
      </c>
      <c r="T221" s="527"/>
      <c r="U221" s="528"/>
    </row>
    <row r="222" spans="1:21" ht="15" customHeight="1" x14ac:dyDescent="0.2">
      <c r="A222" s="135"/>
      <c r="B222" s="98" t="s">
        <v>110</v>
      </c>
      <c r="C222" s="111">
        <f>'Të dhënat për Lib. amë'!$T$10</f>
        <v>0</v>
      </c>
      <c r="D222" s="114">
        <f>'Të dhënat për Lib. amë'!$U$10</f>
        <v>0</v>
      </c>
      <c r="E222" s="101" t="s">
        <v>111</v>
      </c>
      <c r="F222" s="113">
        <f>'Të dhënat për Lib. amë'!$V$10</f>
        <v>0</v>
      </c>
      <c r="G222" s="518" t="s">
        <v>112</v>
      </c>
      <c r="H222" s="518"/>
      <c r="I222" s="527">
        <f>'Të dhënat për Lib. amë'!$W$10</f>
        <v>0</v>
      </c>
      <c r="J222" s="528"/>
      <c r="K222" s="135"/>
      <c r="L222" s="98" t="s">
        <v>110</v>
      </c>
      <c r="M222" s="111">
        <f>'Të dhënat për Lib. amë'!$T$33</f>
        <v>0</v>
      </c>
      <c r="N222" s="103">
        <f>'Të dhënat për Lib. amë'!$U$33</f>
        <v>0</v>
      </c>
      <c r="O222" s="101" t="s">
        <v>111</v>
      </c>
      <c r="P222" s="113">
        <f>'Të dhënat për Lib. amë'!$V$33</f>
        <v>0</v>
      </c>
      <c r="Q222" s="518" t="s">
        <v>112</v>
      </c>
      <c r="R222" s="518"/>
      <c r="S222" s="527">
        <f>'Të dhënat për Lib. amë'!$W$33</f>
        <v>0</v>
      </c>
      <c r="T222" s="527"/>
      <c r="U222" s="528"/>
    </row>
    <row r="223" spans="1:21" ht="15" customHeight="1" x14ac:dyDescent="0.3">
      <c r="A223" s="529" t="s">
        <v>108</v>
      </c>
      <c r="B223" s="530"/>
      <c r="C223" s="530"/>
      <c r="D223" s="530"/>
      <c r="E223" s="530"/>
      <c r="F223" s="530"/>
      <c r="G223" s="530"/>
      <c r="H223" s="530"/>
      <c r="I223" s="530"/>
      <c r="J223" s="531"/>
      <c r="K223" s="529" t="s">
        <v>108</v>
      </c>
      <c r="L223" s="530"/>
      <c r="M223" s="530"/>
      <c r="N223" s="530"/>
      <c r="O223" s="530"/>
      <c r="P223" s="530"/>
      <c r="Q223" s="530"/>
      <c r="R223" s="530"/>
      <c r="S223" s="530"/>
      <c r="T223" s="530"/>
      <c r="U223" s="531"/>
    </row>
    <row r="224" spans="1:21" ht="15" customHeight="1" x14ac:dyDescent="0.2">
      <c r="A224" s="135"/>
      <c r="B224" s="518" t="s">
        <v>107</v>
      </c>
      <c r="C224" s="518"/>
      <c r="D224" s="114">
        <f>'Të dhënat për Lib. amë'!$X$10</f>
        <v>0</v>
      </c>
      <c r="E224" s="519" t="s">
        <v>109</v>
      </c>
      <c r="F224" s="519"/>
      <c r="G224" s="519"/>
      <c r="H224" s="519"/>
      <c r="I224" s="527">
        <f>'Të dhënat për Lib. amë'!$Y$10</f>
        <v>0</v>
      </c>
      <c r="J224" s="528"/>
      <c r="K224" s="135"/>
      <c r="L224" s="518" t="s">
        <v>107</v>
      </c>
      <c r="M224" s="518"/>
      <c r="N224" s="114">
        <f>'Të dhënat për Lib. amë'!$X$33</f>
        <v>0</v>
      </c>
      <c r="O224" s="519" t="s">
        <v>109</v>
      </c>
      <c r="P224" s="519"/>
      <c r="Q224" s="519"/>
      <c r="R224" s="519"/>
      <c r="S224" s="527">
        <f>'Të dhënat për Lib. amë'!$Y$33</f>
        <v>0</v>
      </c>
      <c r="T224" s="527"/>
      <c r="U224" s="528"/>
    </row>
    <row r="225" spans="1:21" ht="15" customHeight="1" thickBot="1" x14ac:dyDescent="0.25">
      <c r="A225" s="135"/>
      <c r="B225" s="98" t="s">
        <v>115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115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Top="1" thickBot="1" x14ac:dyDescent="0.3">
      <c r="A226" s="541" t="s">
        <v>82</v>
      </c>
      <c r="B226" s="543" t="s">
        <v>81</v>
      </c>
      <c r="C226" s="545" t="s">
        <v>5</v>
      </c>
      <c r="D226" s="546"/>
      <c r="E226" s="546"/>
      <c r="F226" s="546"/>
      <c r="G226" s="546"/>
      <c r="H226" s="546"/>
      <c r="I226" s="546"/>
      <c r="J226" s="547"/>
      <c r="K226" s="541" t="s">
        <v>82</v>
      </c>
      <c r="L226" s="543" t="s">
        <v>81</v>
      </c>
      <c r="M226" s="545" t="s">
        <v>5</v>
      </c>
      <c r="N226" s="546"/>
      <c r="O226" s="546"/>
      <c r="P226" s="546"/>
      <c r="Q226" s="546"/>
      <c r="R226" s="546"/>
      <c r="S226" s="546"/>
      <c r="T226" s="546"/>
      <c r="U226" s="547"/>
    </row>
    <row r="227" spans="1:21" ht="50.1" customHeight="1" thickBot="1" x14ac:dyDescent="0.3">
      <c r="A227" s="542"/>
      <c r="B227" s="544"/>
      <c r="C227" s="93" t="s">
        <v>78</v>
      </c>
      <c r="D227" s="93" t="s">
        <v>77</v>
      </c>
      <c r="E227" s="93" t="s">
        <v>80</v>
      </c>
      <c r="F227" s="93" t="s">
        <v>79</v>
      </c>
      <c r="G227" s="548"/>
      <c r="H227" s="550"/>
      <c r="I227" s="550"/>
      <c r="J227" s="558" t="s">
        <v>90</v>
      </c>
      <c r="K227" s="542"/>
      <c r="L227" s="544"/>
      <c r="M227" s="93" t="s">
        <v>78</v>
      </c>
      <c r="N227" s="93" t="s">
        <v>77</v>
      </c>
      <c r="O227" s="93" t="s">
        <v>80</v>
      </c>
      <c r="P227" s="93" t="s">
        <v>79</v>
      </c>
      <c r="Q227" s="548"/>
      <c r="R227" s="550"/>
      <c r="S227" s="550"/>
      <c r="T227" s="571" t="s">
        <v>90</v>
      </c>
      <c r="U227" s="576"/>
    </row>
    <row r="228" spans="1:21" ht="15" customHeight="1" thickBot="1" x14ac:dyDescent="0.3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Mjaft.(2)</v>
      </c>
      <c r="D228" s="151"/>
      <c r="E228" s="81"/>
      <c r="F228" s="150" t="str">
        <f>IF(OR(D228=0),C228,D228)</f>
        <v>Mjaft.(2)</v>
      </c>
      <c r="G228" s="549"/>
      <c r="H228" s="551"/>
      <c r="I228" s="551"/>
      <c r="J228" s="559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9"/>
      <c r="R228" s="551"/>
      <c r="S228" s="551"/>
      <c r="T228" s="572"/>
      <c r="U228" s="525"/>
    </row>
    <row r="229" spans="1:21" ht="15" customHeight="1" thickBot="1" x14ac:dyDescent="0.3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Mjaft.(2)</v>
      </c>
      <c r="D229" s="151"/>
      <c r="E229" s="81"/>
      <c r="F229" s="150" t="str">
        <f t="shared" ref="F229:F242" si="10">IF(OR(D229=0),C229,D229)</f>
        <v>Mjaft.(2)</v>
      </c>
      <c r="G229" s="549"/>
      <c r="H229" s="551"/>
      <c r="I229" s="551"/>
      <c r="J229" s="559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t="shared" ref="P229:P242" si="11">IF(OR(N229=0),M229,N229)</f>
        <v>-</v>
      </c>
      <c r="Q229" s="549"/>
      <c r="R229" s="551"/>
      <c r="S229" s="551"/>
      <c r="T229" s="572"/>
      <c r="U229" s="525"/>
    </row>
    <row r="230" spans="1:21" ht="15" customHeight="1" thickBot="1" x14ac:dyDescent="0.3">
      <c r="A230" s="137">
        <v>3</v>
      </c>
      <c r="B230" s="80" t="str">
        <f>'Të dhënat për Lib. amë'!$AB$4</f>
        <v>Matematikë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Mjaft.(2)</v>
      </c>
      <c r="D230" s="151"/>
      <c r="E230" s="81"/>
      <c r="F230" s="150" t="str">
        <f t="shared" si="10"/>
        <v>Mjaft.(2)</v>
      </c>
      <c r="G230" s="549"/>
      <c r="H230" s="551"/>
      <c r="I230" s="551"/>
      <c r="J230" s="559"/>
      <c r="K230" s="137">
        <v>3</v>
      </c>
      <c r="L230" s="80" t="str">
        <f>'Të dhënat për Lib. amë'!$AB$4</f>
        <v>Matematikë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9"/>
      <c r="R230" s="551"/>
      <c r="S230" s="551"/>
      <c r="T230" s="572"/>
      <c r="U230" s="525"/>
    </row>
    <row r="231" spans="1:21" ht="15" customHeight="1" thickBot="1" x14ac:dyDescent="0.3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Mjaft.(2)</v>
      </c>
      <c r="D231" s="151"/>
      <c r="E231" s="81"/>
      <c r="F231" s="150" t="str">
        <f t="shared" si="10"/>
        <v>Mjaft.(2)</v>
      </c>
      <c r="G231" s="549"/>
      <c r="H231" s="551"/>
      <c r="I231" s="551"/>
      <c r="J231" s="559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9"/>
      <c r="R231" s="551"/>
      <c r="S231" s="551"/>
      <c r="T231" s="572"/>
      <c r="U231" s="525"/>
    </row>
    <row r="232" spans="1:21" ht="15" customHeight="1" thickBot="1" x14ac:dyDescent="0.3">
      <c r="A232" s="137">
        <v>5</v>
      </c>
      <c r="B232" s="80" t="str">
        <f>'Të dhënat për Lib. amë'!$AD$4</f>
        <v>Fizikë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Mjaft.(2)</v>
      </c>
      <c r="D232" s="153"/>
      <c r="E232" s="81"/>
      <c r="F232" s="150" t="str">
        <f t="shared" si="10"/>
        <v>Mjaft.(2)</v>
      </c>
      <c r="G232" s="549"/>
      <c r="H232" s="551"/>
      <c r="I232" s="551"/>
      <c r="J232" s="559"/>
      <c r="K232" s="137">
        <v>5</v>
      </c>
      <c r="L232" s="80" t="str">
        <f>'Të dhënat për Lib. amë'!$AD$4</f>
        <v>Fizikë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9"/>
      <c r="R232" s="551"/>
      <c r="S232" s="551"/>
      <c r="T232" s="572"/>
      <c r="U232" s="525"/>
    </row>
    <row r="233" spans="1:21" ht="15" customHeight="1" thickBot="1" x14ac:dyDescent="0.3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49"/>
      <c r="H233" s="551"/>
      <c r="I233" s="551"/>
      <c r="J233" s="559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9"/>
      <c r="R233" s="551"/>
      <c r="S233" s="551"/>
      <c r="T233" s="572"/>
      <c r="U233" s="525"/>
    </row>
    <row r="234" spans="1:21" ht="15" customHeight="1" thickBot="1" x14ac:dyDescent="0.3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Mjaft.(2)</v>
      </c>
      <c r="D234" s="151"/>
      <c r="E234" s="81"/>
      <c r="F234" s="150" t="str">
        <f t="shared" si="10"/>
        <v>Mjaft.(2)</v>
      </c>
      <c r="G234" s="554" t="s">
        <v>87</v>
      </c>
      <c r="H234" s="556" t="s">
        <v>88</v>
      </c>
      <c r="I234" s="556" t="s">
        <v>89</v>
      </c>
      <c r="J234" s="525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54" t="s">
        <v>87</v>
      </c>
      <c r="R234" s="556" t="s">
        <v>88</v>
      </c>
      <c r="S234" s="556" t="s">
        <v>89</v>
      </c>
      <c r="T234" s="522"/>
      <c r="U234" s="525"/>
    </row>
    <row r="235" spans="1:21" ht="15" customHeight="1" thickBot="1" x14ac:dyDescent="0.3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Pamjaft.(1)</v>
      </c>
      <c r="D235" s="151"/>
      <c r="E235" s="81"/>
      <c r="F235" s="150" t="str">
        <f t="shared" si="10"/>
        <v>Pamjaft.(1)</v>
      </c>
      <c r="G235" s="554"/>
      <c r="H235" s="556"/>
      <c r="I235" s="556"/>
      <c r="J235" s="525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54"/>
      <c r="R235" s="556"/>
      <c r="S235" s="556"/>
      <c r="T235" s="522"/>
      <c r="U235" s="525"/>
    </row>
    <row r="236" spans="1:21" ht="15" customHeight="1" thickBot="1" x14ac:dyDescent="0.3">
      <c r="A236" s="137">
        <v>9</v>
      </c>
      <c r="B236" s="80" t="str">
        <f>'Të dhënat për Lib. amë'!$AH$4</f>
        <v>Edukatë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Mjaft.(2)</v>
      </c>
      <c r="D236" s="151"/>
      <c r="E236" s="81"/>
      <c r="F236" s="150" t="str">
        <f t="shared" si="10"/>
        <v>Mjaft.(2)</v>
      </c>
      <c r="G236" s="554"/>
      <c r="H236" s="556"/>
      <c r="I236" s="556"/>
      <c r="J236" s="525"/>
      <c r="K236" s="137">
        <v>9</v>
      </c>
      <c r="L236" s="80" t="str">
        <f>'Të dhënat për Lib. amë'!$AH$4</f>
        <v>Edukatë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54"/>
      <c r="R236" s="556"/>
      <c r="S236" s="556"/>
      <c r="T236" s="522"/>
      <c r="U236" s="525"/>
    </row>
    <row r="237" spans="1:21" ht="15" customHeight="1" thickBot="1" x14ac:dyDescent="0.3">
      <c r="A237" s="137">
        <v>10</v>
      </c>
      <c r="B237" s="80" t="str">
        <f>'Të dhënat për Lib. amë'!$AI$4</f>
        <v>Edukatë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Sh.Mirë(4)</v>
      </c>
      <c r="D237" s="151"/>
      <c r="E237" s="81"/>
      <c r="F237" s="150" t="str">
        <f t="shared" si="10"/>
        <v>Sh.Mirë(4)</v>
      </c>
      <c r="G237" s="554"/>
      <c r="H237" s="556"/>
      <c r="I237" s="556"/>
      <c r="J237" s="525"/>
      <c r="K237" s="137">
        <v>10</v>
      </c>
      <c r="L237" s="80" t="str">
        <f>'Të dhënat për Lib. amë'!$AI$4</f>
        <v>Edukatë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54"/>
      <c r="R237" s="556"/>
      <c r="S237" s="556"/>
      <c r="T237" s="522"/>
      <c r="U237" s="525"/>
    </row>
    <row r="238" spans="1:21" ht="15" customHeight="1" thickBot="1" x14ac:dyDescent="0.3">
      <c r="A238" s="137">
        <v>11</v>
      </c>
      <c r="B238" s="80" t="str">
        <f>'Të dhënat për Lib. amë'!$AJ$4</f>
        <v>Edukatë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Mirë(3)</v>
      </c>
      <c r="D238" s="151"/>
      <c r="E238" s="81"/>
      <c r="F238" s="150" t="str">
        <f t="shared" si="10"/>
        <v>Mirë(3)</v>
      </c>
      <c r="G238" s="554"/>
      <c r="H238" s="556"/>
      <c r="I238" s="556"/>
      <c r="J238" s="525"/>
      <c r="K238" s="137">
        <v>11</v>
      </c>
      <c r="L238" s="80" t="str">
        <f>'Të dhënat për Lib. amë'!$AJ$4</f>
        <v>Edukatë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54"/>
      <c r="R238" s="556"/>
      <c r="S238" s="556"/>
      <c r="T238" s="522"/>
      <c r="U238" s="525"/>
    </row>
    <row r="239" spans="1:21" ht="15" customHeight="1" thickBot="1" x14ac:dyDescent="0.3">
      <c r="A239" s="137">
        <v>12</v>
      </c>
      <c r="B239" s="80" t="str">
        <f>'Të dhënat për Lib. amë'!$AK$4</f>
        <v>Teknologji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Mjaft.(2)</v>
      </c>
      <c r="D239" s="151"/>
      <c r="E239" s="81"/>
      <c r="F239" s="150" t="str">
        <f t="shared" si="10"/>
        <v>Mjaft.(2)</v>
      </c>
      <c r="G239" s="554"/>
      <c r="H239" s="556"/>
      <c r="I239" s="556"/>
      <c r="J239" s="525"/>
      <c r="K239" s="137">
        <v>12</v>
      </c>
      <c r="L239" s="80" t="str">
        <f>'Të dhënat për Lib. amë'!$AK$4</f>
        <v>Teknologji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54"/>
      <c r="R239" s="556"/>
      <c r="S239" s="556"/>
      <c r="T239" s="522"/>
      <c r="U239" s="525"/>
    </row>
    <row r="240" spans="1:21" ht="15" customHeight="1" thickBot="1" x14ac:dyDescent="0.3">
      <c r="A240" s="137">
        <v>13</v>
      </c>
      <c r="B240" s="80" t="str">
        <f>'Të dhënat për Lib. amë'!$AL$4</f>
        <v>Edukatë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Sh.Mirë(4)</v>
      </c>
      <c r="D240" s="151"/>
      <c r="E240" s="81"/>
      <c r="F240" s="150" t="str">
        <f t="shared" si="10"/>
        <v>Sh.Mirë(4)</v>
      </c>
      <c r="G240" s="554"/>
      <c r="H240" s="556"/>
      <c r="I240" s="556"/>
      <c r="J240" s="525"/>
      <c r="K240" s="137">
        <v>13</v>
      </c>
      <c r="L240" s="80" t="str">
        <f>'Të dhënat për Lib. amë'!$AL$4</f>
        <v>Edukatë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54"/>
      <c r="R240" s="556"/>
      <c r="S240" s="556"/>
      <c r="T240" s="522"/>
      <c r="U240" s="525"/>
    </row>
    <row r="241" spans="1:21" ht="15" customHeight="1" thickBot="1" x14ac:dyDescent="0.3">
      <c r="A241" s="137">
        <v>14</v>
      </c>
      <c r="B241" s="80" t="str">
        <f>'Të dhënat për Lib. amë'!$AM$4</f>
        <v>Mz. Ekologjia dhe mjedisi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54"/>
      <c r="H241" s="556"/>
      <c r="I241" s="556"/>
      <c r="J241" s="525"/>
      <c r="K241" s="137">
        <v>14</v>
      </c>
      <c r="L241" s="80" t="str">
        <f>'Të dhënat për Lib. amë'!$AM$4</f>
        <v>Mz. Ekologjia dhe mjedisi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54"/>
      <c r="R241" s="556"/>
      <c r="S241" s="556"/>
      <c r="T241" s="522"/>
      <c r="U241" s="525"/>
    </row>
    <row r="242" spans="1:21" ht="15" customHeight="1" thickBot="1" x14ac:dyDescent="0.3">
      <c r="A242" s="137">
        <v>15</v>
      </c>
      <c r="B242" s="80" t="str">
        <f>'Të dhënat për Lib. amë'!$AN$4</f>
        <v>Mz. Anglisht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54"/>
      <c r="H242" s="556"/>
      <c r="I242" s="556"/>
      <c r="J242" s="525"/>
      <c r="K242" s="137">
        <v>15</v>
      </c>
      <c r="L242" s="80" t="str">
        <f>'Të dhënat për Lib. amë'!$AN$4</f>
        <v>Mz. Anglisht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54"/>
      <c r="R242" s="556"/>
      <c r="S242" s="556"/>
      <c r="T242" s="522"/>
      <c r="U242" s="525"/>
    </row>
    <row r="243" spans="1:21" ht="15" customHeight="1" thickBot="1" x14ac:dyDescent="0.3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54"/>
      <c r="H243" s="556"/>
      <c r="I243" s="556"/>
      <c r="J243" s="525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54"/>
      <c r="R243" s="556"/>
      <c r="S243" s="556"/>
      <c r="T243" s="522"/>
      <c r="U243" s="525"/>
    </row>
    <row r="244" spans="1:21" ht="15" customHeight="1" thickBot="1" x14ac:dyDescent="0.3">
      <c r="A244" s="138"/>
      <c r="B244" s="105" t="str">
        <f>'Të dhënat për Lib. amë'!$AO$4</f>
        <v>Nota mesatare</v>
      </c>
      <c r="C244" s="106">
        <f>'Të dhënat për Lib. amë'!$AO$10</f>
        <v>1</v>
      </c>
      <c r="D244" s="106"/>
      <c r="E244" s="106"/>
      <c r="F244" s="152">
        <f>$C$244</f>
        <v>1</v>
      </c>
      <c r="G244" s="555"/>
      <c r="H244" s="557"/>
      <c r="I244" s="557"/>
      <c r="J244" s="526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55"/>
      <c r="R244" s="557"/>
      <c r="S244" s="557"/>
      <c r="T244" s="577"/>
      <c r="U244" s="526"/>
    </row>
    <row r="245" spans="1:21" ht="14.1" customHeight="1" thickTop="1" x14ac:dyDescent="0.2">
      <c r="A245" s="139"/>
      <c r="B245" s="535" t="s">
        <v>126</v>
      </c>
      <c r="C245" s="535"/>
      <c r="D245" s="535"/>
      <c r="E245" s="140">
        <f>$I$224</f>
        <v>0</v>
      </c>
      <c r="F245" s="131" t="s">
        <v>104</v>
      </c>
      <c r="G245" s="552" t="str">
        <f>IF(F244=0,"I pa notuar",IF(F244=1,"Pamjaftueshëm (1)",IF(F244&lt;2.5,"Mjaftueshëm(2)",IF(F244&lt;3.5,"Mirë(3)",IF(F244&lt;4.5,"Shumë mirë(4)","Shkëlqyeshëm(5)")))))</f>
        <v>Pamjaftueshëm (1)</v>
      </c>
      <c r="H245" s="552"/>
      <c r="I245" s="552"/>
      <c r="J245" s="553"/>
      <c r="K245" s="139"/>
      <c r="L245" s="535" t="s">
        <v>116</v>
      </c>
      <c r="M245" s="535"/>
      <c r="N245" s="535"/>
      <c r="O245" s="140">
        <f>$S$224</f>
        <v>0</v>
      </c>
      <c r="P245" s="131" t="s">
        <v>104</v>
      </c>
      <c r="Q245" s="552" t="str">
        <f>IF(P244=0,"I pa notuar",IF(P244=1,"Pamjaftueshëm (1)",IF(P244&lt;2.5,"Mjaftueshëm(2)",IF(P244&lt;3.5,"Mirë(3)",IF(P244&lt;4.5,"Shumë mirë(4)","Shkëlqyeshëm(5)")))))</f>
        <v>I pa notuar</v>
      </c>
      <c r="R245" s="552"/>
      <c r="S245" s="552"/>
      <c r="T245" s="552"/>
      <c r="U245" s="553"/>
    </row>
    <row r="246" spans="1:21" ht="14.1" customHeight="1" x14ac:dyDescent="0.2">
      <c r="A246" s="139"/>
      <c r="B246" s="536" t="s">
        <v>117</v>
      </c>
      <c r="C246" s="536"/>
      <c r="D246" s="536"/>
      <c r="E246" s="536"/>
      <c r="F246" s="538"/>
      <c r="G246" s="538"/>
      <c r="H246" s="538"/>
      <c r="I246" s="538"/>
      <c r="J246" s="539"/>
      <c r="K246" s="139"/>
      <c r="L246" s="534" t="s">
        <v>117</v>
      </c>
      <c r="M246" s="534"/>
      <c r="N246" s="534"/>
      <c r="O246" s="534"/>
      <c r="P246" s="524"/>
      <c r="Q246" s="524"/>
      <c r="R246" s="524"/>
      <c r="S246" s="524"/>
      <c r="T246" s="524"/>
      <c r="U246" s="537"/>
    </row>
    <row r="247" spans="1:21" ht="14.1" customHeight="1" x14ac:dyDescent="0.2">
      <c r="A247" s="139"/>
      <c r="B247" s="538"/>
      <c r="C247" s="538"/>
      <c r="D247" s="538"/>
      <c r="E247" s="538"/>
      <c r="F247" s="538"/>
      <c r="G247" s="538"/>
      <c r="H247" s="538"/>
      <c r="I247" s="538"/>
      <c r="J247" s="539"/>
      <c r="K247" s="139"/>
      <c r="L247" s="524"/>
      <c r="M247" s="524"/>
      <c r="N247" s="524"/>
      <c r="O247" s="524"/>
      <c r="P247" s="524"/>
      <c r="Q247" s="524"/>
      <c r="R247" s="524"/>
      <c r="S247" s="524"/>
      <c r="T247" s="524"/>
      <c r="U247" s="537"/>
    </row>
    <row r="248" spans="1:21" ht="14.1" customHeight="1" x14ac:dyDescent="0.2">
      <c r="A248" s="139"/>
      <c r="B248" s="141" t="s">
        <v>118</v>
      </c>
      <c r="C248" s="111">
        <f>SUM(E248,H248)</f>
        <v>13</v>
      </c>
      <c r="D248" s="141" t="s">
        <v>119</v>
      </c>
      <c r="E248" s="143">
        <f>'Të dhënat për Lib. amë'!$AR$10</f>
        <v>13</v>
      </c>
      <c r="F248" s="540" t="s">
        <v>120</v>
      </c>
      <c r="G248" s="540"/>
      <c r="H248" s="527">
        <f>'Të dhënat për Lib. amë'!$AS$10</f>
        <v>0</v>
      </c>
      <c r="I248" s="527"/>
      <c r="J248" s="528"/>
      <c r="K248" s="139"/>
      <c r="L248" s="141" t="s">
        <v>118</v>
      </c>
      <c r="M248" s="111">
        <f>SUM(O248,R248)</f>
        <v>0</v>
      </c>
      <c r="N248" s="141" t="s">
        <v>119</v>
      </c>
      <c r="O248" s="111">
        <f>'Të dhënat për Lib. amë'!$AR$33</f>
        <v>0</v>
      </c>
      <c r="P248" s="540" t="s">
        <v>120</v>
      </c>
      <c r="Q248" s="540"/>
      <c r="R248" s="527">
        <f>'Të dhënat për Lib. amë'!$AS$33</f>
        <v>0</v>
      </c>
      <c r="S248" s="527"/>
      <c r="T248" s="527"/>
      <c r="U248" s="528"/>
    </row>
    <row r="249" spans="1:21" ht="14.1" customHeight="1" x14ac:dyDescent="0.2">
      <c r="A249" s="139"/>
      <c r="B249" s="522" t="s">
        <v>121</v>
      </c>
      <c r="C249" s="522"/>
      <c r="D249" s="524"/>
      <c r="E249" s="524"/>
      <c r="F249" s="524"/>
      <c r="G249" s="524"/>
      <c r="H249" s="524"/>
      <c r="I249" s="524"/>
      <c r="J249" s="537"/>
      <c r="K249" s="139"/>
      <c r="L249" s="522" t="s">
        <v>121</v>
      </c>
      <c r="M249" s="522"/>
      <c r="N249" s="527"/>
      <c r="O249" s="527"/>
      <c r="P249" s="527"/>
      <c r="Q249" s="527"/>
      <c r="R249" s="527"/>
      <c r="S249" s="527"/>
      <c r="T249" s="527"/>
      <c r="U249" s="528"/>
    </row>
    <row r="250" spans="1:21" ht="14.1" customHeight="1" x14ac:dyDescent="0.2">
      <c r="A250" s="139"/>
      <c r="B250" s="522" t="s">
        <v>122</v>
      </c>
      <c r="C250" s="522"/>
      <c r="D250" s="523">
        <f>$D$40</f>
        <v>0</v>
      </c>
      <c r="E250" s="523"/>
      <c r="F250" s="131" t="s">
        <v>123</v>
      </c>
      <c r="G250" s="524">
        <f>$G$40</f>
        <v>0</v>
      </c>
      <c r="H250" s="524"/>
      <c r="I250" s="524"/>
      <c r="J250" s="209"/>
      <c r="K250" s="139"/>
      <c r="L250" s="522" t="s">
        <v>122</v>
      </c>
      <c r="M250" s="522"/>
      <c r="N250" s="523">
        <f>$D$40</f>
        <v>0</v>
      </c>
      <c r="O250" s="523"/>
      <c r="P250" s="131" t="s">
        <v>123</v>
      </c>
      <c r="Q250" s="524">
        <f>$G$40</f>
        <v>0</v>
      </c>
      <c r="R250" s="524"/>
      <c r="S250" s="524"/>
      <c r="T250" s="565"/>
      <c r="U250" s="566"/>
    </row>
    <row r="251" spans="1:21" ht="14.1" customHeight="1" x14ac:dyDescent="0.2">
      <c r="A251" s="139"/>
      <c r="B251" s="522" t="s">
        <v>124</v>
      </c>
      <c r="C251" s="522"/>
      <c r="D251" s="523"/>
      <c r="E251" s="523"/>
      <c r="F251" s="131" t="s">
        <v>123</v>
      </c>
      <c r="G251" s="524"/>
      <c r="H251" s="524"/>
      <c r="I251" s="524"/>
      <c r="J251" s="209"/>
      <c r="K251" s="139"/>
      <c r="L251" s="522" t="s">
        <v>124</v>
      </c>
      <c r="M251" s="522"/>
      <c r="N251" s="523"/>
      <c r="O251" s="523"/>
      <c r="P251" s="131" t="s">
        <v>123</v>
      </c>
      <c r="Q251" s="524"/>
      <c r="R251" s="524"/>
      <c r="S251" s="524"/>
      <c r="T251" s="565"/>
      <c r="U251" s="566"/>
    </row>
    <row r="252" spans="1:21" ht="14.1" customHeight="1" x14ac:dyDescent="0.2">
      <c r="A252" s="142"/>
      <c r="B252" s="520" t="s">
        <v>125</v>
      </c>
      <c r="C252" s="520"/>
      <c r="D252" s="520"/>
      <c r="E252" s="520"/>
      <c r="F252" s="521"/>
      <c r="G252" s="521"/>
      <c r="H252" s="521"/>
      <c r="I252" s="521"/>
      <c r="J252" s="207"/>
      <c r="K252" s="142"/>
      <c r="L252" s="520" t="s">
        <v>125</v>
      </c>
      <c r="M252" s="520"/>
      <c r="N252" s="520"/>
      <c r="O252" s="520"/>
      <c r="P252" s="521"/>
      <c r="Q252" s="521"/>
      <c r="R252" s="521"/>
      <c r="S252" s="521"/>
      <c r="T252" s="560"/>
      <c r="U252" s="561"/>
    </row>
    <row r="253" spans="1:21" ht="15" customHeight="1" x14ac:dyDescent="0.25">
      <c r="A253" s="132"/>
      <c r="B253" s="133" t="s">
        <v>72</v>
      </c>
      <c r="C253" s="134" t="str">
        <f>'Të dhënat për Lib. amë'!$B$5</f>
        <v>VIII</v>
      </c>
      <c r="D253" s="133" t="s">
        <v>73</v>
      </c>
      <c r="E253" s="134">
        <f>'Të dhënat për Lib. amë'!$C$5</f>
        <v>1</v>
      </c>
      <c r="F253" s="133"/>
      <c r="G253" s="573" t="s">
        <v>74</v>
      </c>
      <c r="H253" s="573"/>
      <c r="I253" s="574" t="str">
        <f>'Të dhënat për Lib. amë'!$D$5</f>
        <v>2014/2015</v>
      </c>
      <c r="J253" s="575"/>
      <c r="K253" s="132"/>
      <c r="L253" s="133" t="s">
        <v>72</v>
      </c>
      <c r="M253" s="134" t="str">
        <f>'Të dhënat për Lib. amë'!$B$5</f>
        <v>VIII</v>
      </c>
      <c r="N253" s="133" t="s">
        <v>73</v>
      </c>
      <c r="O253" s="134">
        <f>'Të dhënat për Lib. amë'!$C$5</f>
        <v>1</v>
      </c>
      <c r="P253" s="133"/>
      <c r="Q253" s="573" t="s">
        <v>74</v>
      </c>
      <c r="R253" s="573"/>
      <c r="S253" s="574" t="str">
        <f>'Të dhënat për Lib. amë'!$D$5</f>
        <v>2014/2015</v>
      </c>
      <c r="T253" s="574"/>
      <c r="U253" s="575"/>
    </row>
    <row r="254" spans="1:21" ht="15" customHeight="1" x14ac:dyDescent="0.2">
      <c r="A254" s="135"/>
      <c r="B254" s="95" t="s">
        <v>75</v>
      </c>
      <c r="C254" s="567" t="str">
        <f>'Të dhënat për Lib. amë'!$E$5</f>
        <v>Klasa e tetë</v>
      </c>
      <c r="D254" s="567"/>
      <c r="E254" s="567"/>
      <c r="F254" s="567"/>
      <c r="G254" s="567"/>
      <c r="H254" s="567"/>
      <c r="I254" s="567"/>
      <c r="J254" s="568"/>
      <c r="K254" s="135"/>
      <c r="L254" s="95" t="s">
        <v>75</v>
      </c>
      <c r="M254" s="567" t="str">
        <f>'Të dhënat për Lib. amë'!$E$5</f>
        <v>Klasa e tetë</v>
      </c>
      <c r="N254" s="567"/>
      <c r="O254" s="567"/>
      <c r="P254" s="567"/>
      <c r="Q254" s="567"/>
      <c r="R254" s="567"/>
      <c r="S254" s="567"/>
      <c r="T254" s="567"/>
      <c r="U254" s="568"/>
    </row>
    <row r="255" spans="1:21" ht="15" customHeight="1" x14ac:dyDescent="0.2">
      <c r="A255" s="135"/>
      <c r="B255" s="95" t="s">
        <v>76</v>
      </c>
      <c r="C255" s="567" t="str">
        <f>'Të dhënat për Lib. amë'!$F$5</f>
        <v>SH F M U"Shkëndija " Suharekë</v>
      </c>
      <c r="D255" s="567"/>
      <c r="E255" s="567"/>
      <c r="F255" s="567"/>
      <c r="G255" s="567"/>
      <c r="H255" s="567"/>
      <c r="I255" s="567"/>
      <c r="J255" s="568"/>
      <c r="K255" s="135"/>
      <c r="L255" s="95" t="s">
        <v>76</v>
      </c>
      <c r="M255" s="567" t="str">
        <f>'Të dhënat për Lib. amë'!$F$5</f>
        <v>SH F M U"Shkëndija " Suharekë</v>
      </c>
      <c r="N255" s="567"/>
      <c r="O255" s="567"/>
      <c r="P255" s="567"/>
      <c r="Q255" s="567"/>
      <c r="R255" s="567"/>
      <c r="S255" s="567"/>
      <c r="T255" s="567"/>
      <c r="U255" s="568"/>
    </row>
    <row r="256" spans="1:21" ht="15" customHeight="1" x14ac:dyDescent="0.3">
      <c r="A256" s="529" t="s">
        <v>83</v>
      </c>
      <c r="B256" s="530"/>
      <c r="C256" s="530"/>
      <c r="D256" s="530"/>
      <c r="E256" s="530"/>
      <c r="F256" s="530"/>
      <c r="G256" s="530"/>
      <c r="H256" s="530"/>
      <c r="I256" s="530"/>
      <c r="J256" s="531"/>
      <c r="K256" s="529" t="s">
        <v>83</v>
      </c>
      <c r="L256" s="530"/>
      <c r="M256" s="530"/>
      <c r="N256" s="530"/>
      <c r="O256" s="530"/>
      <c r="P256" s="530"/>
      <c r="Q256" s="530"/>
      <c r="R256" s="530"/>
      <c r="S256" s="530"/>
      <c r="T256" s="530"/>
      <c r="U256" s="531"/>
    </row>
    <row r="257" spans="1:21" ht="15" customHeight="1" x14ac:dyDescent="0.2">
      <c r="A257" s="135"/>
      <c r="B257" s="95" t="s">
        <v>36</v>
      </c>
      <c r="C257" s="527" t="str">
        <f>'Të dhënat për Lib. amë'!$G$11</f>
        <v>Agnesa Kokollari</v>
      </c>
      <c r="D257" s="527"/>
      <c r="E257" s="522" t="s">
        <v>84</v>
      </c>
      <c r="F257" s="522"/>
      <c r="G257" s="522"/>
      <c r="H257" s="532" t="str">
        <f>'Të dhënat për Lib. amë'!$I$11</f>
        <v>Halit</v>
      </c>
      <c r="I257" s="532"/>
      <c r="J257" s="533"/>
      <c r="K257" s="135"/>
      <c r="L257" s="95" t="s">
        <v>36</v>
      </c>
      <c r="M257" s="527">
        <f>'Të dhënat për Lib. amë'!$G$34</f>
        <v>0</v>
      </c>
      <c r="N257" s="527"/>
      <c r="O257" s="522" t="s">
        <v>84</v>
      </c>
      <c r="P257" s="522"/>
      <c r="Q257" s="522"/>
      <c r="R257" s="532">
        <f>'Të dhënat për Lib. amë'!$I$34</f>
        <v>0</v>
      </c>
      <c r="S257" s="532"/>
      <c r="T257" s="532"/>
      <c r="U257" s="533"/>
    </row>
    <row r="258" spans="1:21" ht="15" customHeight="1" x14ac:dyDescent="0.2">
      <c r="A258" s="135"/>
      <c r="B258" s="97" t="s">
        <v>85</v>
      </c>
      <c r="C258" s="114">
        <f>'Të dhënat për Lib. amë'!$J$11</f>
        <v>0</v>
      </c>
      <c r="D258" s="522" t="s">
        <v>86</v>
      </c>
      <c r="E258" s="522"/>
      <c r="F258" s="112">
        <f>'Të dhënat për Lib. amë'!$K$11</f>
        <v>0</v>
      </c>
      <c r="G258" s="562"/>
      <c r="H258" s="562"/>
      <c r="I258" s="562"/>
      <c r="J258" s="563"/>
      <c r="K258" s="135"/>
      <c r="L258" s="97" t="s">
        <v>85</v>
      </c>
      <c r="M258" s="114">
        <f>'Të dhënat për Lib. amë'!$J$34</f>
        <v>0</v>
      </c>
      <c r="N258" s="522" t="s">
        <v>86</v>
      </c>
      <c r="O258" s="522"/>
      <c r="P258" s="112">
        <f>'Të dhënat për Lib. amë'!$K$34</f>
        <v>0</v>
      </c>
      <c r="Q258" s="534"/>
      <c r="R258" s="534"/>
      <c r="S258" s="534"/>
      <c r="T258" s="534"/>
      <c r="U258" s="564"/>
    </row>
    <row r="259" spans="1:21" ht="15" customHeight="1" x14ac:dyDescent="0.2">
      <c r="A259" s="135"/>
      <c r="B259" s="98" t="s">
        <v>94</v>
      </c>
      <c r="C259" s="112">
        <f>'Të dhënat për Lib. amë'!$L$11</f>
        <v>0</v>
      </c>
      <c r="D259" s="94" t="s">
        <v>95</v>
      </c>
      <c r="E259" s="111">
        <f>'Të dhënat për Lib. amë'!$M$11</f>
        <v>0</v>
      </c>
      <c r="F259" s="95" t="s">
        <v>96</v>
      </c>
      <c r="G259" s="569">
        <f>'Të dhënat për Lib. amë'!$N$11</f>
        <v>0</v>
      </c>
      <c r="H259" s="569"/>
      <c r="I259" s="97" t="s">
        <v>113</v>
      </c>
      <c r="J259" s="210">
        <f>'Të dhënat për Lib. amë'!$O$11</f>
        <v>0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9">
        <f>'Të dhënat për Lib. amë'!$N$34</f>
        <v>0</v>
      </c>
      <c r="R259" s="569"/>
      <c r="S259" s="97" t="s">
        <v>113</v>
      </c>
      <c r="T259" s="527">
        <f>'Të dhënat për Lib. amë'!$O$34</f>
        <v>0</v>
      </c>
      <c r="U259" s="528"/>
    </row>
    <row r="260" spans="1:21" ht="15" customHeight="1" x14ac:dyDescent="0.2">
      <c r="A260" s="135"/>
      <c r="B260" s="534" t="s">
        <v>92</v>
      </c>
      <c r="C260" s="534"/>
      <c r="D260" s="110">
        <f>'Të dhënat për Lib. amë'!$A$11</f>
        <v>7</v>
      </c>
      <c r="E260" s="522" t="s">
        <v>93</v>
      </c>
      <c r="F260" s="522"/>
      <c r="G260" s="522"/>
      <c r="H260" s="527">
        <f>'Të dhënat për Lib. amë'!$A$11</f>
        <v>7</v>
      </c>
      <c r="I260" s="527"/>
      <c r="J260" s="528"/>
      <c r="K260" s="135"/>
      <c r="L260" s="534" t="s">
        <v>92</v>
      </c>
      <c r="M260" s="534"/>
      <c r="N260" s="110">
        <f>'Të dhënat për Lib. amë'!$A$34</f>
        <v>30</v>
      </c>
      <c r="O260" s="522" t="s">
        <v>93</v>
      </c>
      <c r="P260" s="522"/>
      <c r="Q260" s="522"/>
      <c r="R260" s="527">
        <f>'Të dhënat për Lib. amë'!$A$34</f>
        <v>30</v>
      </c>
      <c r="S260" s="527"/>
      <c r="T260" s="527"/>
      <c r="U260" s="528"/>
    </row>
    <row r="261" spans="1:21" ht="15" customHeight="1" x14ac:dyDescent="0.2">
      <c r="A261" s="135"/>
      <c r="B261" s="570" t="s">
        <v>98</v>
      </c>
      <c r="C261" s="570"/>
      <c r="D261" s="527">
        <f>'Të dhënat për Lib. amë'!$P$11</f>
        <v>0</v>
      </c>
      <c r="E261" s="527"/>
      <c r="F261" s="527"/>
      <c r="G261" s="527"/>
      <c r="H261" s="527"/>
      <c r="I261" s="527"/>
      <c r="J261" s="528"/>
      <c r="K261" s="135"/>
      <c r="L261" s="570" t="s">
        <v>98</v>
      </c>
      <c r="M261" s="570"/>
      <c r="N261" s="527">
        <f>'Të dhënat për Lib. amë'!$P$34</f>
        <v>0</v>
      </c>
      <c r="O261" s="527"/>
      <c r="P261" s="527"/>
      <c r="Q261" s="527"/>
      <c r="R261" s="527"/>
      <c r="S261" s="527"/>
      <c r="T261" s="527"/>
      <c r="U261" s="528"/>
    </row>
    <row r="262" spans="1:21" ht="15" customHeight="1" x14ac:dyDescent="0.3">
      <c r="A262" s="529" t="s">
        <v>91</v>
      </c>
      <c r="B262" s="530"/>
      <c r="C262" s="530"/>
      <c r="D262" s="530"/>
      <c r="E262" s="530"/>
      <c r="F262" s="530"/>
      <c r="G262" s="530"/>
      <c r="H262" s="530"/>
      <c r="I262" s="530"/>
      <c r="J262" s="531"/>
      <c r="K262" s="529" t="s">
        <v>91</v>
      </c>
      <c r="L262" s="530"/>
      <c r="M262" s="530"/>
      <c r="N262" s="530"/>
      <c r="O262" s="530"/>
      <c r="P262" s="530"/>
      <c r="Q262" s="530"/>
      <c r="R262" s="530"/>
      <c r="S262" s="530"/>
      <c r="T262" s="530"/>
      <c r="U262" s="531"/>
    </row>
    <row r="263" spans="1:21" ht="15" customHeight="1" x14ac:dyDescent="0.2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18" t="s">
        <v>105</v>
      </c>
      <c r="G263" s="518"/>
      <c r="H263" s="518"/>
      <c r="I263" s="527">
        <f>'Të dhënat për Lib. amë'!$S$11</f>
        <v>0</v>
      </c>
      <c r="J263" s="528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18" t="s">
        <v>105</v>
      </c>
      <c r="Q263" s="518"/>
      <c r="R263" s="518"/>
      <c r="S263" s="527">
        <f>'Të dhënat për Lib. amë'!$S$34</f>
        <v>0</v>
      </c>
      <c r="T263" s="527"/>
      <c r="U263" s="528"/>
    </row>
    <row r="264" spans="1:21" ht="15" customHeight="1" x14ac:dyDescent="0.2">
      <c r="A264" s="135"/>
      <c r="B264" s="98" t="s">
        <v>110</v>
      </c>
      <c r="C264" s="111">
        <f>'Të dhënat për Lib. amë'!$T$11</f>
        <v>0</v>
      </c>
      <c r="D264" s="114">
        <f>'Të dhënat për Lib. amë'!$U$11</f>
        <v>0</v>
      </c>
      <c r="E264" s="101" t="s">
        <v>111</v>
      </c>
      <c r="F264" s="113">
        <f>'Të dhënat për Lib. amë'!$V$11</f>
        <v>0</v>
      </c>
      <c r="G264" s="518" t="s">
        <v>112</v>
      </c>
      <c r="H264" s="518"/>
      <c r="I264" s="527">
        <f>'Të dhënat për Lib. amë'!$W$11</f>
        <v>0</v>
      </c>
      <c r="J264" s="528"/>
      <c r="K264" s="135"/>
      <c r="L264" s="98" t="s">
        <v>110</v>
      </c>
      <c r="M264" s="111">
        <f>'Të dhënat për Lib. amë'!$T$34</f>
        <v>0</v>
      </c>
      <c r="N264" s="103">
        <f>'Të dhënat për Lib. amë'!$U$34</f>
        <v>0</v>
      </c>
      <c r="O264" s="101" t="s">
        <v>111</v>
      </c>
      <c r="P264" s="113">
        <f>'Të dhënat për Lib. amë'!$V$34</f>
        <v>0</v>
      </c>
      <c r="Q264" s="518" t="s">
        <v>112</v>
      </c>
      <c r="R264" s="518"/>
      <c r="S264" s="527">
        <f>'Të dhënat për Lib. amë'!$W$34</f>
        <v>0</v>
      </c>
      <c r="T264" s="527"/>
      <c r="U264" s="528"/>
    </row>
    <row r="265" spans="1:21" ht="15" customHeight="1" x14ac:dyDescent="0.3">
      <c r="A265" s="529" t="s">
        <v>108</v>
      </c>
      <c r="B265" s="530"/>
      <c r="C265" s="530"/>
      <c r="D265" s="530"/>
      <c r="E265" s="530"/>
      <c r="F265" s="530"/>
      <c r="G265" s="530"/>
      <c r="H265" s="530"/>
      <c r="I265" s="530"/>
      <c r="J265" s="531"/>
      <c r="K265" s="529" t="s">
        <v>108</v>
      </c>
      <c r="L265" s="530"/>
      <c r="M265" s="530"/>
      <c r="N265" s="530"/>
      <c r="O265" s="530"/>
      <c r="P265" s="530"/>
      <c r="Q265" s="530"/>
      <c r="R265" s="530"/>
      <c r="S265" s="530"/>
      <c r="T265" s="530"/>
      <c r="U265" s="531"/>
    </row>
    <row r="266" spans="1:21" ht="15" customHeight="1" x14ac:dyDescent="0.2">
      <c r="A266" s="135"/>
      <c r="B266" s="518" t="s">
        <v>107</v>
      </c>
      <c r="C266" s="518"/>
      <c r="D266" s="114">
        <f>'Të dhënat për Lib. amë'!$X$11</f>
        <v>0</v>
      </c>
      <c r="E266" s="519" t="s">
        <v>109</v>
      </c>
      <c r="F266" s="519"/>
      <c r="G266" s="519"/>
      <c r="H266" s="519"/>
      <c r="I266" s="527">
        <f>'Të dhënat për Lib. amë'!$Y$11</f>
        <v>0</v>
      </c>
      <c r="J266" s="528"/>
      <c r="K266" s="135"/>
      <c r="L266" s="518" t="s">
        <v>107</v>
      </c>
      <c r="M266" s="518"/>
      <c r="N266" s="114">
        <f>'Të dhënat për Lib. amë'!$X$34</f>
        <v>0</v>
      </c>
      <c r="O266" s="519" t="s">
        <v>109</v>
      </c>
      <c r="P266" s="519"/>
      <c r="Q266" s="519"/>
      <c r="R266" s="519"/>
      <c r="S266" s="527">
        <f>'Të dhënat për Lib. amë'!$Y$34</f>
        <v>0</v>
      </c>
      <c r="T266" s="527"/>
      <c r="U266" s="528"/>
    </row>
    <row r="267" spans="1:21" ht="15" customHeight="1" thickBot="1" x14ac:dyDescent="0.25">
      <c r="A267" s="135"/>
      <c r="B267" s="98" t="s">
        <v>115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115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Top="1" thickBot="1" x14ac:dyDescent="0.3">
      <c r="A268" s="541" t="s">
        <v>82</v>
      </c>
      <c r="B268" s="543" t="s">
        <v>81</v>
      </c>
      <c r="C268" s="545" t="s">
        <v>5</v>
      </c>
      <c r="D268" s="546"/>
      <c r="E268" s="546"/>
      <c r="F268" s="546"/>
      <c r="G268" s="546"/>
      <c r="H268" s="546"/>
      <c r="I268" s="546"/>
      <c r="J268" s="547"/>
      <c r="K268" s="541" t="s">
        <v>82</v>
      </c>
      <c r="L268" s="543" t="s">
        <v>81</v>
      </c>
      <c r="M268" s="545" t="s">
        <v>5</v>
      </c>
      <c r="N268" s="546"/>
      <c r="O268" s="546"/>
      <c r="P268" s="546"/>
      <c r="Q268" s="546"/>
      <c r="R268" s="546"/>
      <c r="S268" s="546"/>
      <c r="T268" s="546"/>
      <c r="U268" s="547"/>
    </row>
    <row r="269" spans="1:21" ht="50.1" customHeight="1" thickBot="1" x14ac:dyDescent="0.3">
      <c r="A269" s="542"/>
      <c r="B269" s="544"/>
      <c r="C269" s="93" t="s">
        <v>78</v>
      </c>
      <c r="D269" s="93" t="s">
        <v>77</v>
      </c>
      <c r="E269" s="93" t="s">
        <v>80</v>
      </c>
      <c r="F269" s="93" t="s">
        <v>79</v>
      </c>
      <c r="G269" s="548"/>
      <c r="H269" s="550"/>
      <c r="I269" s="550"/>
      <c r="J269" s="558" t="s">
        <v>90</v>
      </c>
      <c r="K269" s="542"/>
      <c r="L269" s="544"/>
      <c r="M269" s="93" t="s">
        <v>78</v>
      </c>
      <c r="N269" s="93" t="s">
        <v>77</v>
      </c>
      <c r="O269" s="93" t="s">
        <v>80</v>
      </c>
      <c r="P269" s="93" t="s">
        <v>79</v>
      </c>
      <c r="Q269" s="548"/>
      <c r="R269" s="550"/>
      <c r="S269" s="550"/>
      <c r="T269" s="571" t="s">
        <v>90</v>
      </c>
      <c r="U269" s="576"/>
    </row>
    <row r="270" spans="1:21" ht="15" customHeight="1" thickBot="1" x14ac:dyDescent="0.3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51"/>
      <c r="E270" s="81"/>
      <c r="F270" s="150" t="str">
        <f>IF(OR(D270=0),C270,D270)</f>
        <v>Sh.Mirë(4)</v>
      </c>
      <c r="G270" s="549"/>
      <c r="H270" s="551"/>
      <c r="I270" s="551"/>
      <c r="J270" s="559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9"/>
      <c r="R270" s="551"/>
      <c r="S270" s="551"/>
      <c r="T270" s="572"/>
      <c r="U270" s="525"/>
    </row>
    <row r="271" spans="1:21" ht="15" customHeight="1" thickBot="1" x14ac:dyDescent="0.3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Mirë(3)</v>
      </c>
      <c r="D271" s="151"/>
      <c r="E271" s="81"/>
      <c r="F271" s="150" t="str">
        <f t="shared" ref="F271:F284" si="12">IF(OR(D271=0),C271,D271)</f>
        <v>Mirë(3)</v>
      </c>
      <c r="G271" s="549"/>
      <c r="H271" s="551"/>
      <c r="I271" s="551"/>
      <c r="J271" s="559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t="shared" ref="P271:P284" si="13">IF(OR(N271=0),M271,N271)</f>
        <v>-</v>
      </c>
      <c r="Q271" s="549"/>
      <c r="R271" s="551"/>
      <c r="S271" s="551"/>
      <c r="T271" s="572"/>
      <c r="U271" s="525"/>
    </row>
    <row r="272" spans="1:21" ht="15" customHeight="1" thickBot="1" x14ac:dyDescent="0.3">
      <c r="A272" s="137">
        <v>3</v>
      </c>
      <c r="B272" s="80" t="str">
        <f>'Të dhënat për Lib. amë'!$AB$4</f>
        <v>Matematikë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Shkëlq.(5)</v>
      </c>
      <c r="D272" s="151"/>
      <c r="E272" s="81"/>
      <c r="F272" s="150" t="str">
        <f t="shared" si="12"/>
        <v>Shkëlq.(5)</v>
      </c>
      <c r="G272" s="549"/>
      <c r="H272" s="551"/>
      <c r="I272" s="551"/>
      <c r="J272" s="559"/>
      <c r="K272" s="137">
        <v>3</v>
      </c>
      <c r="L272" s="80" t="str">
        <f>'Të dhënat për Lib. amë'!$AB$4</f>
        <v>Matematikë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9"/>
      <c r="R272" s="551"/>
      <c r="S272" s="551"/>
      <c r="T272" s="572"/>
      <c r="U272" s="525"/>
    </row>
    <row r="273" spans="1:21" ht="15" customHeight="1" thickBot="1" x14ac:dyDescent="0.3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Sh.Mirë(4)</v>
      </c>
      <c r="D273" s="151"/>
      <c r="E273" s="81"/>
      <c r="F273" s="150" t="str">
        <f t="shared" si="12"/>
        <v>Sh.Mirë(4)</v>
      </c>
      <c r="G273" s="549"/>
      <c r="H273" s="551"/>
      <c r="I273" s="551"/>
      <c r="J273" s="559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9"/>
      <c r="R273" s="551"/>
      <c r="S273" s="551"/>
      <c r="T273" s="572"/>
      <c r="U273" s="525"/>
    </row>
    <row r="274" spans="1:21" ht="15" customHeight="1" thickBot="1" x14ac:dyDescent="0.3">
      <c r="A274" s="137">
        <v>5</v>
      </c>
      <c r="B274" s="80" t="str">
        <f>'Të dhënat për Lib. amë'!$AD$4</f>
        <v>Fizikë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Shkëlq.(5)</v>
      </c>
      <c r="D274" s="153"/>
      <c r="E274" s="81"/>
      <c r="F274" s="150" t="str">
        <f t="shared" si="12"/>
        <v>Shkëlq.(5)</v>
      </c>
      <c r="G274" s="549"/>
      <c r="H274" s="551"/>
      <c r="I274" s="551"/>
      <c r="J274" s="559"/>
      <c r="K274" s="137">
        <v>5</v>
      </c>
      <c r="L274" s="80" t="str">
        <f>'Të dhënat për Lib. amë'!$AD$4</f>
        <v>Fizikë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9"/>
      <c r="R274" s="551"/>
      <c r="S274" s="551"/>
      <c r="T274" s="572"/>
      <c r="U274" s="525"/>
    </row>
    <row r="275" spans="1:21" ht="15" customHeight="1" thickBot="1" x14ac:dyDescent="0.3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49"/>
      <c r="H275" s="551"/>
      <c r="I275" s="551"/>
      <c r="J275" s="559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9"/>
      <c r="R275" s="551"/>
      <c r="S275" s="551"/>
      <c r="T275" s="572"/>
      <c r="U275" s="525"/>
    </row>
    <row r="276" spans="1:21" ht="15" customHeight="1" thickBot="1" x14ac:dyDescent="0.3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Mirë(3)</v>
      </c>
      <c r="D276" s="151"/>
      <c r="E276" s="81"/>
      <c r="F276" s="150" t="str">
        <f t="shared" si="12"/>
        <v>Mirë(3)</v>
      </c>
      <c r="G276" s="554" t="s">
        <v>87</v>
      </c>
      <c r="H276" s="556" t="s">
        <v>88</v>
      </c>
      <c r="I276" s="556" t="s">
        <v>89</v>
      </c>
      <c r="J276" s="525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54" t="s">
        <v>87</v>
      </c>
      <c r="R276" s="556" t="s">
        <v>88</v>
      </c>
      <c r="S276" s="556" t="s">
        <v>89</v>
      </c>
      <c r="T276" s="522"/>
      <c r="U276" s="525"/>
    </row>
    <row r="277" spans="1:21" ht="15" customHeight="1" thickBot="1" x14ac:dyDescent="0.3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Sh.Mirë(4)</v>
      </c>
      <c r="D277" s="151"/>
      <c r="E277" s="81"/>
      <c r="F277" s="150" t="str">
        <f t="shared" si="12"/>
        <v>Sh.Mirë(4)</v>
      </c>
      <c r="G277" s="554"/>
      <c r="H277" s="556"/>
      <c r="I277" s="556"/>
      <c r="J277" s="525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54"/>
      <c r="R277" s="556"/>
      <c r="S277" s="556"/>
      <c r="T277" s="522"/>
      <c r="U277" s="525"/>
    </row>
    <row r="278" spans="1:21" ht="15" customHeight="1" thickBot="1" x14ac:dyDescent="0.3">
      <c r="A278" s="137">
        <v>9</v>
      </c>
      <c r="B278" s="80" t="str">
        <f>'Të dhënat për Lib. amë'!$AH$4</f>
        <v>Edukatë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Sh.Mirë(4)</v>
      </c>
      <c r="D278" s="151"/>
      <c r="E278" s="81"/>
      <c r="F278" s="150" t="str">
        <f t="shared" si="12"/>
        <v>Sh.Mirë(4)</v>
      </c>
      <c r="G278" s="554"/>
      <c r="H278" s="556"/>
      <c r="I278" s="556"/>
      <c r="J278" s="525"/>
      <c r="K278" s="137">
        <v>9</v>
      </c>
      <c r="L278" s="80" t="str">
        <f>'Të dhënat për Lib. amë'!$AH$4</f>
        <v>Edukatë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54"/>
      <c r="R278" s="556"/>
      <c r="S278" s="556"/>
      <c r="T278" s="522"/>
      <c r="U278" s="525"/>
    </row>
    <row r="279" spans="1:21" ht="15" customHeight="1" thickBot="1" x14ac:dyDescent="0.3">
      <c r="A279" s="137">
        <v>10</v>
      </c>
      <c r="B279" s="80" t="str">
        <f>'Të dhënat për Lib. amë'!$AI$4</f>
        <v>Edukatë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54"/>
      <c r="H279" s="556"/>
      <c r="I279" s="556"/>
      <c r="J279" s="525"/>
      <c r="K279" s="137">
        <v>10</v>
      </c>
      <c r="L279" s="80" t="str">
        <f>'Të dhënat për Lib. amë'!$AI$4</f>
        <v>Edukatë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54"/>
      <c r="R279" s="556"/>
      <c r="S279" s="556"/>
      <c r="T279" s="522"/>
      <c r="U279" s="525"/>
    </row>
    <row r="280" spans="1:21" ht="15" customHeight="1" thickBot="1" x14ac:dyDescent="0.3">
      <c r="A280" s="137">
        <v>11</v>
      </c>
      <c r="B280" s="80" t="str">
        <f>'Të dhënat për Lib. amë'!$AJ$4</f>
        <v>Edukatë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54"/>
      <c r="H280" s="556"/>
      <c r="I280" s="556"/>
      <c r="J280" s="525"/>
      <c r="K280" s="137">
        <v>11</v>
      </c>
      <c r="L280" s="80" t="str">
        <f>'Të dhënat për Lib. amë'!$AJ$4</f>
        <v>Edukatë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54"/>
      <c r="R280" s="556"/>
      <c r="S280" s="556"/>
      <c r="T280" s="522"/>
      <c r="U280" s="525"/>
    </row>
    <row r="281" spans="1:21" ht="15" customHeight="1" thickBot="1" x14ac:dyDescent="0.3">
      <c r="A281" s="137">
        <v>12</v>
      </c>
      <c r="B281" s="80" t="str">
        <f>'Të dhënat për Lib. amë'!$AK$4</f>
        <v>Teknologji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Sh.Mirë(4)</v>
      </c>
      <c r="D281" s="151"/>
      <c r="E281" s="81"/>
      <c r="F281" s="150" t="str">
        <f t="shared" si="12"/>
        <v>Sh.Mirë(4)</v>
      </c>
      <c r="G281" s="554"/>
      <c r="H281" s="556"/>
      <c r="I281" s="556"/>
      <c r="J281" s="525"/>
      <c r="K281" s="137">
        <v>12</v>
      </c>
      <c r="L281" s="80" t="str">
        <f>'Të dhënat për Lib. amë'!$AK$4</f>
        <v>Teknologji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54"/>
      <c r="R281" s="556"/>
      <c r="S281" s="556"/>
      <c r="T281" s="522"/>
      <c r="U281" s="525"/>
    </row>
    <row r="282" spans="1:21" ht="15" customHeight="1" thickBot="1" x14ac:dyDescent="0.3">
      <c r="A282" s="137">
        <v>13</v>
      </c>
      <c r="B282" s="80" t="str">
        <f>'Të dhënat për Lib. amë'!$AL$4</f>
        <v>Edukatë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54"/>
      <c r="H282" s="556"/>
      <c r="I282" s="556"/>
      <c r="J282" s="525"/>
      <c r="K282" s="137">
        <v>13</v>
      </c>
      <c r="L282" s="80" t="str">
        <f>'Të dhënat për Lib. amë'!$AL$4</f>
        <v>Edukatë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54"/>
      <c r="R282" s="556"/>
      <c r="S282" s="556"/>
      <c r="T282" s="522"/>
      <c r="U282" s="525"/>
    </row>
    <row r="283" spans="1:21" ht="15" customHeight="1" thickBot="1" x14ac:dyDescent="0.3">
      <c r="A283" s="137">
        <v>14</v>
      </c>
      <c r="B283" s="80" t="str">
        <f>'Të dhënat për Lib. amë'!$AM$4</f>
        <v>Mz. Ekologjia dhe mjedisi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54"/>
      <c r="H283" s="556"/>
      <c r="I283" s="556"/>
      <c r="J283" s="525"/>
      <c r="K283" s="137">
        <v>14</v>
      </c>
      <c r="L283" s="80" t="str">
        <f>'Të dhënat për Lib. amë'!$AM$4</f>
        <v>Mz. Ekologjia dhe mjedisi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54"/>
      <c r="R283" s="556"/>
      <c r="S283" s="556"/>
      <c r="T283" s="522"/>
      <c r="U283" s="525"/>
    </row>
    <row r="284" spans="1:21" ht="15" customHeight="1" thickBot="1" x14ac:dyDescent="0.3">
      <c r="A284" s="137">
        <v>15</v>
      </c>
      <c r="B284" s="80" t="str">
        <f>'Të dhënat për Lib. amë'!$AN$4</f>
        <v>Mz. Anglisht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54"/>
      <c r="H284" s="556"/>
      <c r="I284" s="556"/>
      <c r="J284" s="525"/>
      <c r="K284" s="137">
        <v>15</v>
      </c>
      <c r="L284" s="80" t="str">
        <f>'Të dhënat për Lib. amë'!$AN$4</f>
        <v>Mz. Anglisht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54"/>
      <c r="R284" s="556"/>
      <c r="S284" s="556"/>
      <c r="T284" s="522"/>
      <c r="U284" s="525"/>
    </row>
    <row r="285" spans="1:21" ht="15" customHeight="1" thickBot="1" x14ac:dyDescent="0.3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54"/>
      <c r="H285" s="556"/>
      <c r="I285" s="556"/>
      <c r="J285" s="525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54"/>
      <c r="R285" s="556"/>
      <c r="S285" s="556"/>
      <c r="T285" s="522"/>
      <c r="U285" s="525"/>
    </row>
    <row r="286" spans="1:21" ht="15" customHeight="1" thickBot="1" x14ac:dyDescent="0.3">
      <c r="A286" s="138"/>
      <c r="B286" s="105" t="str">
        <f>'Të dhënat për Lib. amë'!$AO$4</f>
        <v>Nota mesatare</v>
      </c>
      <c r="C286" s="106">
        <f>'Të dhënat për Lib. amë'!$AO$11</f>
        <v>4.25</v>
      </c>
      <c r="D286" s="106"/>
      <c r="E286" s="106"/>
      <c r="F286" s="152">
        <f>$C$286</f>
        <v>4.25</v>
      </c>
      <c r="G286" s="555"/>
      <c r="H286" s="557"/>
      <c r="I286" s="557"/>
      <c r="J286" s="526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55"/>
      <c r="R286" s="557"/>
      <c r="S286" s="557"/>
      <c r="T286" s="577"/>
      <c r="U286" s="526"/>
    </row>
    <row r="287" spans="1:21" ht="14.1" customHeight="1" thickTop="1" x14ac:dyDescent="0.2">
      <c r="A287" s="139"/>
      <c r="B287" s="535" t="s">
        <v>126</v>
      </c>
      <c r="C287" s="535"/>
      <c r="D287" s="535"/>
      <c r="E287" s="140">
        <f>$I$266</f>
        <v>0</v>
      </c>
      <c r="F287" s="131" t="s">
        <v>104</v>
      </c>
      <c r="G287" s="552" t="str">
        <f>IF(F286=0,"I pa notuar",IF(F286=1,"Pamjaftueshëm (1)",IF(F286&lt;2.5,"Mjaftueshëm(2)",IF(F286&lt;3.5,"Mirë(3)",IF(F286&lt;4.5,"Shumë mirë(4)","Shkëlqyeshëm(5)")))))</f>
        <v>Shumë mirë(4)</v>
      </c>
      <c r="H287" s="552"/>
      <c r="I287" s="552"/>
      <c r="J287" s="553"/>
      <c r="K287" s="139"/>
      <c r="L287" s="535" t="s">
        <v>116</v>
      </c>
      <c r="M287" s="535"/>
      <c r="N287" s="535"/>
      <c r="O287" s="140">
        <f>$S$266</f>
        <v>0</v>
      </c>
      <c r="P287" s="131" t="s">
        <v>104</v>
      </c>
      <c r="Q287" s="552" t="str">
        <f>IF(P286=0,"I pa notuar",IF(P286=1,"Pamjaftueshëm (1)",IF(P286&lt;2.5,"Mjaftueshëm(2)",IF(P286&lt;3.5,"Mirë(3)",IF(P286&lt;4.5,"Shumë mirë(4)","Shkëlqyeshëm(5)")))))</f>
        <v>I pa notuar</v>
      </c>
      <c r="R287" s="552"/>
      <c r="S287" s="552"/>
      <c r="T287" s="552"/>
      <c r="U287" s="553"/>
    </row>
    <row r="288" spans="1:21" ht="14.1" customHeight="1" x14ac:dyDescent="0.2">
      <c r="A288" s="139"/>
      <c r="B288" s="536" t="s">
        <v>117</v>
      </c>
      <c r="C288" s="536"/>
      <c r="D288" s="536"/>
      <c r="E288" s="536"/>
      <c r="F288" s="538"/>
      <c r="G288" s="538"/>
      <c r="H288" s="538"/>
      <c r="I288" s="538"/>
      <c r="J288" s="539"/>
      <c r="K288" s="139"/>
      <c r="L288" s="534" t="s">
        <v>117</v>
      </c>
      <c r="M288" s="534"/>
      <c r="N288" s="534"/>
      <c r="O288" s="534"/>
      <c r="P288" s="524"/>
      <c r="Q288" s="524"/>
      <c r="R288" s="524"/>
      <c r="S288" s="524"/>
      <c r="T288" s="524"/>
      <c r="U288" s="537"/>
    </row>
    <row r="289" spans="1:21" ht="14.1" customHeight="1" x14ac:dyDescent="0.2">
      <c r="A289" s="139"/>
      <c r="B289" s="538"/>
      <c r="C289" s="538"/>
      <c r="D289" s="538"/>
      <c r="E289" s="538"/>
      <c r="F289" s="538"/>
      <c r="G289" s="538"/>
      <c r="H289" s="538"/>
      <c r="I289" s="538"/>
      <c r="J289" s="539"/>
      <c r="K289" s="139"/>
      <c r="L289" s="524"/>
      <c r="M289" s="524"/>
      <c r="N289" s="524"/>
      <c r="O289" s="524"/>
      <c r="P289" s="524"/>
      <c r="Q289" s="524"/>
      <c r="R289" s="524"/>
      <c r="S289" s="524"/>
      <c r="T289" s="524"/>
      <c r="U289" s="537"/>
    </row>
    <row r="290" spans="1:21" ht="14.1" customHeight="1" x14ac:dyDescent="0.2">
      <c r="A290" s="139"/>
      <c r="B290" s="141" t="s">
        <v>118</v>
      </c>
      <c r="C290" s="111">
        <f>SUM(E290,H290)</f>
        <v>0</v>
      </c>
      <c r="D290" s="141" t="s">
        <v>119</v>
      </c>
      <c r="E290" s="143">
        <f>'Të dhënat për Lib. amë'!$AR$11</f>
        <v>0</v>
      </c>
      <c r="F290" s="540" t="s">
        <v>120</v>
      </c>
      <c r="G290" s="540"/>
      <c r="H290" s="527">
        <f>'Të dhënat për Lib. amë'!$AS$11</f>
        <v>0</v>
      </c>
      <c r="I290" s="527"/>
      <c r="J290" s="528"/>
      <c r="K290" s="139"/>
      <c r="L290" s="141" t="s">
        <v>118</v>
      </c>
      <c r="M290" s="111">
        <f>SUM(O290,R290)</f>
        <v>0</v>
      </c>
      <c r="N290" s="141" t="s">
        <v>119</v>
      </c>
      <c r="O290" s="111">
        <f>'Të dhënat për Lib. amë'!$AR$34</f>
        <v>0</v>
      </c>
      <c r="P290" s="540" t="s">
        <v>120</v>
      </c>
      <c r="Q290" s="540"/>
      <c r="R290" s="527">
        <f>'Të dhënat për Lib. amë'!$AS$34</f>
        <v>0</v>
      </c>
      <c r="S290" s="527"/>
      <c r="T290" s="527"/>
      <c r="U290" s="528"/>
    </row>
    <row r="291" spans="1:21" ht="14.1" customHeight="1" x14ac:dyDescent="0.2">
      <c r="A291" s="139"/>
      <c r="B291" s="522" t="s">
        <v>121</v>
      </c>
      <c r="C291" s="522"/>
      <c r="D291" s="524"/>
      <c r="E291" s="524"/>
      <c r="F291" s="524"/>
      <c r="G291" s="524"/>
      <c r="H291" s="524"/>
      <c r="I291" s="524"/>
      <c r="J291" s="537"/>
      <c r="K291" s="139"/>
      <c r="L291" s="522" t="s">
        <v>121</v>
      </c>
      <c r="M291" s="522"/>
      <c r="N291" s="527"/>
      <c r="O291" s="527"/>
      <c r="P291" s="527"/>
      <c r="Q291" s="527"/>
      <c r="R291" s="527"/>
      <c r="S291" s="527"/>
      <c r="T291" s="527"/>
      <c r="U291" s="528"/>
    </row>
    <row r="292" spans="1:21" ht="14.1" customHeight="1" x14ac:dyDescent="0.2">
      <c r="A292" s="139"/>
      <c r="B292" s="522" t="s">
        <v>122</v>
      </c>
      <c r="C292" s="522"/>
      <c r="D292" s="523">
        <f>$D$40</f>
        <v>0</v>
      </c>
      <c r="E292" s="523"/>
      <c r="F292" s="131" t="s">
        <v>123</v>
      </c>
      <c r="G292" s="524">
        <f>$G$40</f>
        <v>0</v>
      </c>
      <c r="H292" s="524"/>
      <c r="I292" s="524"/>
      <c r="J292" s="209"/>
      <c r="K292" s="139"/>
      <c r="L292" s="522" t="s">
        <v>122</v>
      </c>
      <c r="M292" s="522"/>
      <c r="N292" s="523">
        <f>$D$40</f>
        <v>0</v>
      </c>
      <c r="O292" s="523"/>
      <c r="P292" s="131" t="s">
        <v>123</v>
      </c>
      <c r="Q292" s="524">
        <f>$G$40</f>
        <v>0</v>
      </c>
      <c r="R292" s="524"/>
      <c r="S292" s="524"/>
      <c r="T292" s="565"/>
      <c r="U292" s="566"/>
    </row>
    <row r="293" spans="1:21" ht="14.1" customHeight="1" x14ac:dyDescent="0.2">
      <c r="A293" s="139"/>
      <c r="B293" s="522" t="s">
        <v>124</v>
      </c>
      <c r="C293" s="522"/>
      <c r="D293" s="523"/>
      <c r="E293" s="523"/>
      <c r="F293" s="131" t="s">
        <v>123</v>
      </c>
      <c r="G293" s="524"/>
      <c r="H293" s="524"/>
      <c r="I293" s="524"/>
      <c r="J293" s="209"/>
      <c r="K293" s="139"/>
      <c r="L293" s="522" t="s">
        <v>124</v>
      </c>
      <c r="M293" s="522"/>
      <c r="N293" s="523"/>
      <c r="O293" s="523"/>
      <c r="P293" s="131" t="s">
        <v>123</v>
      </c>
      <c r="Q293" s="524"/>
      <c r="R293" s="524"/>
      <c r="S293" s="524"/>
      <c r="T293" s="565"/>
      <c r="U293" s="566"/>
    </row>
    <row r="294" spans="1:21" ht="14.1" customHeight="1" x14ac:dyDescent="0.2">
      <c r="A294" s="142"/>
      <c r="B294" s="520" t="s">
        <v>125</v>
      </c>
      <c r="C294" s="520"/>
      <c r="D294" s="520"/>
      <c r="E294" s="520"/>
      <c r="F294" s="521"/>
      <c r="G294" s="521"/>
      <c r="H294" s="521"/>
      <c r="I294" s="521"/>
      <c r="J294" s="207"/>
      <c r="K294" s="142"/>
      <c r="L294" s="520" t="s">
        <v>125</v>
      </c>
      <c r="M294" s="520"/>
      <c r="N294" s="520"/>
      <c r="O294" s="520"/>
      <c r="P294" s="521"/>
      <c r="Q294" s="521"/>
      <c r="R294" s="521"/>
      <c r="S294" s="521"/>
      <c r="T294" s="560"/>
      <c r="U294" s="561"/>
    </row>
    <row r="295" spans="1:21" ht="15" customHeight="1" x14ac:dyDescent="0.25">
      <c r="A295" s="132"/>
      <c r="B295" s="133" t="s">
        <v>72</v>
      </c>
      <c r="C295" s="134" t="str">
        <f>'Të dhënat për Lib. amë'!$B$5</f>
        <v>VIII</v>
      </c>
      <c r="D295" s="133" t="s">
        <v>73</v>
      </c>
      <c r="E295" s="134">
        <f>'Të dhënat për Lib. amë'!$C$5</f>
        <v>1</v>
      </c>
      <c r="F295" s="133"/>
      <c r="G295" s="573" t="s">
        <v>74</v>
      </c>
      <c r="H295" s="573"/>
      <c r="I295" s="574" t="str">
        <f>'Të dhënat për Lib. amë'!$D$5</f>
        <v>2014/2015</v>
      </c>
      <c r="J295" s="575"/>
      <c r="K295" s="132"/>
      <c r="L295" s="133" t="s">
        <v>72</v>
      </c>
      <c r="M295" s="134" t="str">
        <f>'Të dhënat për Lib. amë'!$B$5</f>
        <v>VIII</v>
      </c>
      <c r="N295" s="133" t="s">
        <v>73</v>
      </c>
      <c r="O295" s="134">
        <f>'Të dhënat për Lib. amë'!$C$5</f>
        <v>1</v>
      </c>
      <c r="P295" s="133"/>
      <c r="Q295" s="573" t="s">
        <v>74</v>
      </c>
      <c r="R295" s="573"/>
      <c r="S295" s="574" t="str">
        <f>'Të dhënat për Lib. amë'!$D$5</f>
        <v>2014/2015</v>
      </c>
      <c r="T295" s="574"/>
      <c r="U295" s="575"/>
    </row>
    <row r="296" spans="1:21" ht="15" customHeight="1" x14ac:dyDescent="0.2">
      <c r="A296" s="135"/>
      <c r="B296" s="95" t="s">
        <v>75</v>
      </c>
      <c r="C296" s="567" t="str">
        <f>'Të dhënat për Lib. amë'!$E$5</f>
        <v>Klasa e tetë</v>
      </c>
      <c r="D296" s="567"/>
      <c r="E296" s="567"/>
      <c r="F296" s="567"/>
      <c r="G296" s="567"/>
      <c r="H296" s="567"/>
      <c r="I296" s="567"/>
      <c r="J296" s="568"/>
      <c r="K296" s="135"/>
      <c r="L296" s="95" t="s">
        <v>75</v>
      </c>
      <c r="M296" s="567" t="str">
        <f>'Të dhënat për Lib. amë'!$E$5</f>
        <v>Klasa e tetë</v>
      </c>
      <c r="N296" s="567"/>
      <c r="O296" s="567"/>
      <c r="P296" s="567"/>
      <c r="Q296" s="567"/>
      <c r="R296" s="567"/>
      <c r="S296" s="567"/>
      <c r="T296" s="567"/>
      <c r="U296" s="568"/>
    </row>
    <row r="297" spans="1:21" ht="15" customHeight="1" x14ac:dyDescent="0.2">
      <c r="A297" s="135"/>
      <c r="B297" s="95" t="s">
        <v>76</v>
      </c>
      <c r="C297" s="567" t="str">
        <f>'Të dhënat për Lib. amë'!$F$5</f>
        <v>SH F M U"Shkëndija " Suharekë</v>
      </c>
      <c r="D297" s="567"/>
      <c r="E297" s="567"/>
      <c r="F297" s="567"/>
      <c r="G297" s="567"/>
      <c r="H297" s="567"/>
      <c r="I297" s="567"/>
      <c r="J297" s="568"/>
      <c r="K297" s="135"/>
      <c r="L297" s="95" t="s">
        <v>76</v>
      </c>
      <c r="M297" s="567" t="str">
        <f>'Të dhënat për Lib. amë'!$F$5</f>
        <v>SH F M U"Shkëndija " Suharekë</v>
      </c>
      <c r="N297" s="567"/>
      <c r="O297" s="567"/>
      <c r="P297" s="567"/>
      <c r="Q297" s="567"/>
      <c r="R297" s="567"/>
      <c r="S297" s="567"/>
      <c r="T297" s="567"/>
      <c r="U297" s="568"/>
    </row>
    <row r="298" spans="1:21" ht="15" customHeight="1" x14ac:dyDescent="0.3">
      <c r="A298" s="529" t="s">
        <v>83</v>
      </c>
      <c r="B298" s="530"/>
      <c r="C298" s="530"/>
      <c r="D298" s="530"/>
      <c r="E298" s="530"/>
      <c r="F298" s="530"/>
      <c r="G298" s="530"/>
      <c r="H298" s="530"/>
      <c r="I298" s="530"/>
      <c r="J298" s="531"/>
      <c r="K298" s="529" t="s">
        <v>83</v>
      </c>
      <c r="L298" s="530"/>
      <c r="M298" s="530"/>
      <c r="N298" s="530"/>
      <c r="O298" s="530"/>
      <c r="P298" s="530"/>
      <c r="Q298" s="530"/>
      <c r="R298" s="530"/>
      <c r="S298" s="530"/>
      <c r="T298" s="530"/>
      <c r="U298" s="531"/>
    </row>
    <row r="299" spans="1:21" ht="15" customHeight="1" x14ac:dyDescent="0.2">
      <c r="A299" s="135"/>
      <c r="B299" s="95" t="s">
        <v>36</v>
      </c>
      <c r="C299" s="527" t="str">
        <f>'Të dhënat për Lib. amë'!$G$12</f>
        <v>Bledion Elshani</v>
      </c>
      <c r="D299" s="527"/>
      <c r="E299" s="522" t="s">
        <v>84</v>
      </c>
      <c r="F299" s="522"/>
      <c r="G299" s="522"/>
      <c r="H299" s="532" t="str">
        <f>'Të dhënat për Lib. amë'!$I$12</f>
        <v>Lulzim</v>
      </c>
      <c r="I299" s="532"/>
      <c r="J299" s="533"/>
      <c r="K299" s="135"/>
      <c r="L299" s="95" t="s">
        <v>36</v>
      </c>
      <c r="M299" s="527">
        <f>'Të dhënat për Lib. amë'!$G$35</f>
        <v>0</v>
      </c>
      <c r="N299" s="527"/>
      <c r="O299" s="522" t="s">
        <v>84</v>
      </c>
      <c r="P299" s="522"/>
      <c r="Q299" s="522"/>
      <c r="R299" s="532">
        <f>'Të dhënat për Lib. amë'!$I$35</f>
        <v>0</v>
      </c>
      <c r="S299" s="532"/>
      <c r="T299" s="532"/>
      <c r="U299" s="533"/>
    </row>
    <row r="300" spans="1:21" ht="15" customHeight="1" x14ac:dyDescent="0.2">
      <c r="A300" s="135"/>
      <c r="B300" s="97" t="s">
        <v>85</v>
      </c>
      <c r="C300" s="114">
        <f>'Të dhënat për Lib. amë'!$J$12</f>
        <v>0</v>
      </c>
      <c r="D300" s="522" t="s">
        <v>86</v>
      </c>
      <c r="E300" s="522"/>
      <c r="F300" s="112">
        <f>'Të dhënat për Lib. amë'!$K$12</f>
        <v>0</v>
      </c>
      <c r="G300" s="562"/>
      <c r="H300" s="562"/>
      <c r="I300" s="562"/>
      <c r="J300" s="563"/>
      <c r="K300" s="135"/>
      <c r="L300" s="97" t="s">
        <v>85</v>
      </c>
      <c r="M300" s="114">
        <f>'Të dhënat për Lib. amë'!$J$35</f>
        <v>0</v>
      </c>
      <c r="N300" s="522" t="s">
        <v>86</v>
      </c>
      <c r="O300" s="522"/>
      <c r="P300" s="112">
        <f>'Të dhënat për Lib. amë'!$K$35</f>
        <v>0</v>
      </c>
      <c r="Q300" s="534"/>
      <c r="R300" s="534"/>
      <c r="S300" s="534"/>
      <c r="T300" s="534"/>
      <c r="U300" s="564"/>
    </row>
    <row r="301" spans="1:21" ht="15" customHeight="1" x14ac:dyDescent="0.2">
      <c r="A301" s="135"/>
      <c r="B301" s="98" t="s">
        <v>94</v>
      </c>
      <c r="C301" s="112">
        <f>'Të dhënat për Lib. amë'!$L$12</f>
        <v>0</v>
      </c>
      <c r="D301" s="94" t="s">
        <v>95</v>
      </c>
      <c r="E301" s="111">
        <f>'Të dhënat për Lib. amë'!$M$12</f>
        <v>0</v>
      </c>
      <c r="F301" s="95" t="s">
        <v>96</v>
      </c>
      <c r="G301" s="569">
        <f>'Të dhënat për Lib. amë'!$N$12</f>
        <v>0</v>
      </c>
      <c r="H301" s="569"/>
      <c r="I301" s="97" t="s">
        <v>113</v>
      </c>
      <c r="J301" s="210">
        <f>'Të dhënat për Lib. amë'!$O$12</f>
        <v>0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9">
        <f>'Të dhënat për Lib. amë'!$N$35</f>
        <v>0</v>
      </c>
      <c r="R301" s="569"/>
      <c r="S301" s="97" t="s">
        <v>113</v>
      </c>
      <c r="T301" s="527">
        <f>'Të dhënat për Lib. amë'!$O$35</f>
        <v>0</v>
      </c>
      <c r="U301" s="528"/>
    </row>
    <row r="302" spans="1:21" ht="15" customHeight="1" x14ac:dyDescent="0.2">
      <c r="A302" s="135"/>
      <c r="B302" s="534" t="s">
        <v>92</v>
      </c>
      <c r="C302" s="534"/>
      <c r="D302" s="110">
        <f>'Të dhënat për Lib. amë'!$A$12</f>
        <v>8</v>
      </c>
      <c r="E302" s="522" t="s">
        <v>93</v>
      </c>
      <c r="F302" s="522"/>
      <c r="G302" s="522"/>
      <c r="H302" s="527">
        <f>'Të dhënat për Lib. amë'!$A$12</f>
        <v>8</v>
      </c>
      <c r="I302" s="527"/>
      <c r="J302" s="528"/>
      <c r="K302" s="135"/>
      <c r="L302" s="534" t="s">
        <v>92</v>
      </c>
      <c r="M302" s="534"/>
      <c r="N302" s="110">
        <f>'Të dhënat për Lib. amë'!$A$35</f>
        <v>31</v>
      </c>
      <c r="O302" s="522" t="s">
        <v>93</v>
      </c>
      <c r="P302" s="522"/>
      <c r="Q302" s="522"/>
      <c r="R302" s="527">
        <f>'Të dhënat për Lib. amë'!$A$35</f>
        <v>31</v>
      </c>
      <c r="S302" s="527"/>
      <c r="T302" s="527"/>
      <c r="U302" s="528"/>
    </row>
    <row r="303" spans="1:21" ht="15" customHeight="1" x14ac:dyDescent="0.2">
      <c r="A303" s="135"/>
      <c r="B303" s="570" t="s">
        <v>98</v>
      </c>
      <c r="C303" s="570"/>
      <c r="D303" s="527">
        <f>'Të dhënat për Lib. amë'!$P$12</f>
        <v>0</v>
      </c>
      <c r="E303" s="527"/>
      <c r="F303" s="527"/>
      <c r="G303" s="527"/>
      <c r="H303" s="527"/>
      <c r="I303" s="527"/>
      <c r="J303" s="528"/>
      <c r="K303" s="135"/>
      <c r="L303" s="570" t="s">
        <v>98</v>
      </c>
      <c r="M303" s="570"/>
      <c r="N303" s="527">
        <f>'Të dhënat për Lib. amë'!$P$35</f>
        <v>0</v>
      </c>
      <c r="O303" s="527"/>
      <c r="P303" s="527"/>
      <c r="Q303" s="527"/>
      <c r="R303" s="527"/>
      <c r="S303" s="527"/>
      <c r="T303" s="527"/>
      <c r="U303" s="528"/>
    </row>
    <row r="304" spans="1:21" ht="15" customHeight="1" x14ac:dyDescent="0.3">
      <c r="A304" s="529" t="s">
        <v>91</v>
      </c>
      <c r="B304" s="530"/>
      <c r="C304" s="530"/>
      <c r="D304" s="530"/>
      <c r="E304" s="530"/>
      <c r="F304" s="530"/>
      <c r="G304" s="530"/>
      <c r="H304" s="530"/>
      <c r="I304" s="530"/>
      <c r="J304" s="531"/>
      <c r="K304" s="529" t="s">
        <v>91</v>
      </c>
      <c r="L304" s="530"/>
      <c r="M304" s="530"/>
      <c r="N304" s="530"/>
      <c r="O304" s="530"/>
      <c r="P304" s="530"/>
      <c r="Q304" s="530"/>
      <c r="R304" s="530"/>
      <c r="S304" s="530"/>
      <c r="T304" s="530"/>
      <c r="U304" s="531"/>
    </row>
    <row r="305" spans="1:21" ht="15" customHeight="1" x14ac:dyDescent="0.2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18" t="s">
        <v>105</v>
      </c>
      <c r="G305" s="518"/>
      <c r="H305" s="518"/>
      <c r="I305" s="527">
        <f>'Të dhënat për Lib. amë'!$S$12</f>
        <v>0</v>
      </c>
      <c r="J305" s="528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18" t="s">
        <v>105</v>
      </c>
      <c r="Q305" s="518"/>
      <c r="R305" s="518"/>
      <c r="S305" s="527">
        <f>'Të dhënat për Lib. amë'!$S$35</f>
        <v>0</v>
      </c>
      <c r="T305" s="527"/>
      <c r="U305" s="528"/>
    </row>
    <row r="306" spans="1:21" ht="15" customHeight="1" x14ac:dyDescent="0.2">
      <c r="A306" s="135"/>
      <c r="B306" s="98" t="s">
        <v>110</v>
      </c>
      <c r="C306" s="111">
        <f>'Të dhënat për Lib. amë'!$T$12</f>
        <v>0</v>
      </c>
      <c r="D306" s="114">
        <f>'Të dhënat për Lib. amë'!$U$12</f>
        <v>0</v>
      </c>
      <c r="E306" s="101" t="s">
        <v>111</v>
      </c>
      <c r="F306" s="113">
        <f>'Të dhënat për Lib. amë'!$V$12</f>
        <v>0</v>
      </c>
      <c r="G306" s="518" t="s">
        <v>112</v>
      </c>
      <c r="H306" s="518"/>
      <c r="I306" s="527">
        <f>'Të dhënat për Lib. amë'!$W$12</f>
        <v>0</v>
      </c>
      <c r="J306" s="528"/>
      <c r="K306" s="135"/>
      <c r="L306" s="98" t="s">
        <v>110</v>
      </c>
      <c r="M306" s="111">
        <f>'Të dhënat për Lib. amë'!$T$35</f>
        <v>0</v>
      </c>
      <c r="N306" s="103">
        <f>'Të dhënat për Lib. amë'!$U$35</f>
        <v>0</v>
      </c>
      <c r="O306" s="101" t="s">
        <v>111</v>
      </c>
      <c r="P306" s="113">
        <f>'Të dhënat për Lib. amë'!$V$35</f>
        <v>0</v>
      </c>
      <c r="Q306" s="518" t="s">
        <v>112</v>
      </c>
      <c r="R306" s="518"/>
      <c r="S306" s="527">
        <f>'Të dhënat për Lib. amë'!$W$35</f>
        <v>0</v>
      </c>
      <c r="T306" s="527"/>
      <c r="U306" s="528"/>
    </row>
    <row r="307" spans="1:21" ht="15" customHeight="1" x14ac:dyDescent="0.3">
      <c r="A307" s="529" t="s">
        <v>108</v>
      </c>
      <c r="B307" s="530"/>
      <c r="C307" s="530"/>
      <c r="D307" s="530"/>
      <c r="E307" s="530"/>
      <c r="F307" s="530"/>
      <c r="G307" s="530"/>
      <c r="H307" s="530"/>
      <c r="I307" s="530"/>
      <c r="J307" s="531"/>
      <c r="K307" s="529" t="s">
        <v>108</v>
      </c>
      <c r="L307" s="530"/>
      <c r="M307" s="530"/>
      <c r="N307" s="530"/>
      <c r="O307" s="530"/>
      <c r="P307" s="530"/>
      <c r="Q307" s="530"/>
      <c r="R307" s="530"/>
      <c r="S307" s="530"/>
      <c r="T307" s="530"/>
      <c r="U307" s="531"/>
    </row>
    <row r="308" spans="1:21" ht="15" customHeight="1" x14ac:dyDescent="0.2">
      <c r="A308" s="135"/>
      <c r="B308" s="518" t="s">
        <v>107</v>
      </c>
      <c r="C308" s="518"/>
      <c r="D308" s="114">
        <f>'Të dhënat për Lib. amë'!$X$12</f>
        <v>0</v>
      </c>
      <c r="E308" s="519" t="s">
        <v>109</v>
      </c>
      <c r="F308" s="519"/>
      <c r="G308" s="519"/>
      <c r="H308" s="519"/>
      <c r="I308" s="527">
        <f>'Të dhënat për Lib. amë'!$Y$12</f>
        <v>0</v>
      </c>
      <c r="J308" s="528"/>
      <c r="K308" s="135"/>
      <c r="L308" s="518" t="s">
        <v>107</v>
      </c>
      <c r="M308" s="518"/>
      <c r="N308" s="114">
        <f>'Të dhënat për Lib. amë'!$X$35</f>
        <v>0</v>
      </c>
      <c r="O308" s="519" t="s">
        <v>109</v>
      </c>
      <c r="P308" s="519"/>
      <c r="Q308" s="519"/>
      <c r="R308" s="519"/>
      <c r="S308" s="527">
        <f>'Të dhënat për Lib. amë'!$Y$35</f>
        <v>0</v>
      </c>
      <c r="T308" s="527"/>
      <c r="U308" s="528"/>
    </row>
    <row r="309" spans="1:21" ht="15" customHeight="1" thickBot="1" x14ac:dyDescent="0.25">
      <c r="A309" s="135"/>
      <c r="B309" s="98" t="s">
        <v>115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115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Top="1" thickBot="1" x14ac:dyDescent="0.3">
      <c r="A310" s="541" t="s">
        <v>82</v>
      </c>
      <c r="B310" s="543" t="s">
        <v>81</v>
      </c>
      <c r="C310" s="545" t="s">
        <v>5</v>
      </c>
      <c r="D310" s="546"/>
      <c r="E310" s="546"/>
      <c r="F310" s="546"/>
      <c r="G310" s="546"/>
      <c r="H310" s="546"/>
      <c r="I310" s="546"/>
      <c r="J310" s="547"/>
      <c r="K310" s="541" t="s">
        <v>82</v>
      </c>
      <c r="L310" s="543" t="s">
        <v>81</v>
      </c>
      <c r="M310" s="545" t="s">
        <v>5</v>
      </c>
      <c r="N310" s="546"/>
      <c r="O310" s="546"/>
      <c r="P310" s="546"/>
      <c r="Q310" s="546"/>
      <c r="R310" s="546"/>
      <c r="S310" s="546"/>
      <c r="T310" s="546"/>
      <c r="U310" s="547"/>
    </row>
    <row r="311" spans="1:21" ht="50.1" customHeight="1" thickBot="1" x14ac:dyDescent="0.3">
      <c r="A311" s="542"/>
      <c r="B311" s="544"/>
      <c r="C311" s="93" t="s">
        <v>78</v>
      </c>
      <c r="D311" s="93" t="s">
        <v>77</v>
      </c>
      <c r="E311" s="93" t="s">
        <v>80</v>
      </c>
      <c r="F311" s="93" t="s">
        <v>79</v>
      </c>
      <c r="G311" s="548"/>
      <c r="H311" s="550"/>
      <c r="I311" s="550"/>
      <c r="J311" s="558" t="s">
        <v>90</v>
      </c>
      <c r="K311" s="542"/>
      <c r="L311" s="544"/>
      <c r="M311" s="93" t="s">
        <v>78</v>
      </c>
      <c r="N311" s="93" t="s">
        <v>77</v>
      </c>
      <c r="O311" s="93" t="s">
        <v>80</v>
      </c>
      <c r="P311" s="93" t="s">
        <v>79</v>
      </c>
      <c r="Q311" s="548"/>
      <c r="R311" s="550"/>
      <c r="S311" s="550"/>
      <c r="T311" s="571" t="s">
        <v>90</v>
      </c>
      <c r="U311" s="576"/>
    </row>
    <row r="312" spans="1:21" ht="15" customHeight="1" thickBot="1" x14ac:dyDescent="0.3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Mirë(3)</v>
      </c>
      <c r="D312" s="151"/>
      <c r="E312" s="81"/>
      <c r="F312" s="150" t="str">
        <f>IF(OR(D312=0),C312,D312)</f>
        <v>Mirë(3)</v>
      </c>
      <c r="G312" s="549"/>
      <c r="H312" s="551"/>
      <c r="I312" s="551"/>
      <c r="J312" s="559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9"/>
      <c r="R312" s="551"/>
      <c r="S312" s="551"/>
      <c r="T312" s="572"/>
      <c r="U312" s="525"/>
    </row>
    <row r="313" spans="1:21" ht="15" customHeight="1" thickBot="1" x14ac:dyDescent="0.3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Shkëlq.(5)</v>
      </c>
      <c r="D313" s="151"/>
      <c r="E313" s="81"/>
      <c r="F313" s="150" t="str">
        <f t="shared" ref="F313:F326" si="14">IF(OR(D313=0),C313,D313)</f>
        <v>Shkëlq.(5)</v>
      </c>
      <c r="G313" s="549"/>
      <c r="H313" s="551"/>
      <c r="I313" s="551"/>
      <c r="J313" s="559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t="shared" ref="P313:P326" si="15">IF(OR(N313=0),M313,N313)</f>
        <v>-</v>
      </c>
      <c r="Q313" s="549"/>
      <c r="R313" s="551"/>
      <c r="S313" s="551"/>
      <c r="T313" s="572"/>
      <c r="U313" s="525"/>
    </row>
    <row r="314" spans="1:21" ht="15" customHeight="1" thickBot="1" x14ac:dyDescent="0.3">
      <c r="A314" s="137">
        <v>3</v>
      </c>
      <c r="B314" s="80" t="str">
        <f>'Të dhënat për Lib. amë'!$AB$4</f>
        <v>Matematikë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Shkëlq.(5)</v>
      </c>
      <c r="D314" s="151"/>
      <c r="E314" s="81"/>
      <c r="F314" s="150" t="str">
        <f t="shared" si="14"/>
        <v>Shkëlq.(5)</v>
      </c>
      <c r="G314" s="549"/>
      <c r="H314" s="551"/>
      <c r="I314" s="551"/>
      <c r="J314" s="559"/>
      <c r="K314" s="137">
        <v>3</v>
      </c>
      <c r="L314" s="80" t="str">
        <f>'Të dhënat për Lib. amë'!$AB$4</f>
        <v>Matematikë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9"/>
      <c r="R314" s="551"/>
      <c r="S314" s="551"/>
      <c r="T314" s="572"/>
      <c r="U314" s="525"/>
    </row>
    <row r="315" spans="1:21" ht="15" customHeight="1" thickBot="1" x14ac:dyDescent="0.3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Mirë(3)</v>
      </c>
      <c r="D315" s="151"/>
      <c r="E315" s="81"/>
      <c r="F315" s="150" t="str">
        <f t="shared" si="14"/>
        <v>Mirë(3)</v>
      </c>
      <c r="G315" s="549"/>
      <c r="H315" s="551"/>
      <c r="I315" s="551"/>
      <c r="J315" s="559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9"/>
      <c r="R315" s="551"/>
      <c r="S315" s="551"/>
      <c r="T315" s="572"/>
      <c r="U315" s="525"/>
    </row>
    <row r="316" spans="1:21" ht="15" customHeight="1" thickBot="1" x14ac:dyDescent="0.3">
      <c r="A316" s="137">
        <v>5</v>
      </c>
      <c r="B316" s="80" t="str">
        <f>'Të dhënat për Lib. amë'!$AD$4</f>
        <v>Fizikë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Shkëlq.(5)</v>
      </c>
      <c r="D316" s="153"/>
      <c r="E316" s="81"/>
      <c r="F316" s="150" t="str">
        <f t="shared" si="14"/>
        <v>Shkëlq.(5)</v>
      </c>
      <c r="G316" s="549"/>
      <c r="H316" s="551"/>
      <c r="I316" s="551"/>
      <c r="J316" s="559"/>
      <c r="K316" s="137">
        <v>5</v>
      </c>
      <c r="L316" s="80" t="str">
        <f>'Të dhënat për Lib. amë'!$AD$4</f>
        <v>Fizikë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9"/>
      <c r="R316" s="551"/>
      <c r="S316" s="551"/>
      <c r="T316" s="572"/>
      <c r="U316" s="525"/>
    </row>
    <row r="317" spans="1:21" ht="15" customHeight="1" thickBot="1" x14ac:dyDescent="0.3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49"/>
      <c r="H317" s="551"/>
      <c r="I317" s="551"/>
      <c r="J317" s="559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9"/>
      <c r="R317" s="551"/>
      <c r="S317" s="551"/>
      <c r="T317" s="572"/>
      <c r="U317" s="525"/>
    </row>
    <row r="318" spans="1:21" ht="15" customHeight="1" thickBot="1" x14ac:dyDescent="0.3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Mirë(3)</v>
      </c>
      <c r="D318" s="151"/>
      <c r="E318" s="81"/>
      <c r="F318" s="150" t="str">
        <f t="shared" si="14"/>
        <v>Mirë(3)</v>
      </c>
      <c r="G318" s="554" t="s">
        <v>87</v>
      </c>
      <c r="H318" s="556" t="s">
        <v>88</v>
      </c>
      <c r="I318" s="556" t="s">
        <v>89</v>
      </c>
      <c r="J318" s="525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54" t="s">
        <v>87</v>
      </c>
      <c r="R318" s="556" t="s">
        <v>88</v>
      </c>
      <c r="S318" s="556" t="s">
        <v>89</v>
      </c>
      <c r="T318" s="522"/>
      <c r="U318" s="525"/>
    </row>
    <row r="319" spans="1:21" ht="15" customHeight="1" thickBot="1" x14ac:dyDescent="0.3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Mirë(3)</v>
      </c>
      <c r="D319" s="151"/>
      <c r="E319" s="81"/>
      <c r="F319" s="150" t="str">
        <f t="shared" si="14"/>
        <v>Mirë(3)</v>
      </c>
      <c r="G319" s="554"/>
      <c r="H319" s="556"/>
      <c r="I319" s="556"/>
      <c r="J319" s="525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54"/>
      <c r="R319" s="556"/>
      <c r="S319" s="556"/>
      <c r="T319" s="522"/>
      <c r="U319" s="525"/>
    </row>
    <row r="320" spans="1:21" ht="15" customHeight="1" thickBot="1" x14ac:dyDescent="0.3">
      <c r="A320" s="137">
        <v>9</v>
      </c>
      <c r="B320" s="80" t="str">
        <f>'Të dhënat për Lib. amë'!$AH$4</f>
        <v>Edukatë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Mirë(3)</v>
      </c>
      <c r="D320" s="151"/>
      <c r="E320" s="81"/>
      <c r="F320" s="150" t="str">
        <f t="shared" si="14"/>
        <v>Mirë(3)</v>
      </c>
      <c r="G320" s="554"/>
      <c r="H320" s="556"/>
      <c r="I320" s="556"/>
      <c r="J320" s="525"/>
      <c r="K320" s="137">
        <v>9</v>
      </c>
      <c r="L320" s="80" t="str">
        <f>'Të dhënat për Lib. amë'!$AH$4</f>
        <v>Edukatë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54"/>
      <c r="R320" s="556"/>
      <c r="S320" s="556"/>
      <c r="T320" s="522"/>
      <c r="U320" s="525"/>
    </row>
    <row r="321" spans="1:21" ht="15" customHeight="1" thickBot="1" x14ac:dyDescent="0.3">
      <c r="A321" s="137">
        <v>10</v>
      </c>
      <c r="B321" s="80" t="str">
        <f>'Të dhënat për Lib. amë'!$AI$4</f>
        <v>Edukatë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Sh.Mirë(4)</v>
      </c>
      <c r="D321" s="151"/>
      <c r="E321" s="81"/>
      <c r="F321" s="150" t="str">
        <f t="shared" si="14"/>
        <v>Sh.Mirë(4)</v>
      </c>
      <c r="G321" s="554"/>
      <c r="H321" s="556"/>
      <c r="I321" s="556"/>
      <c r="J321" s="525"/>
      <c r="K321" s="137">
        <v>10</v>
      </c>
      <c r="L321" s="80" t="str">
        <f>'Të dhënat për Lib. amë'!$AI$4</f>
        <v>Edukatë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54"/>
      <c r="R321" s="556"/>
      <c r="S321" s="556"/>
      <c r="T321" s="522"/>
      <c r="U321" s="525"/>
    </row>
    <row r="322" spans="1:21" ht="15" customHeight="1" thickBot="1" x14ac:dyDescent="0.3">
      <c r="A322" s="137">
        <v>11</v>
      </c>
      <c r="B322" s="80" t="str">
        <f>'Të dhënat për Lib. amë'!$AJ$4</f>
        <v>Edukatë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54"/>
      <c r="H322" s="556"/>
      <c r="I322" s="556"/>
      <c r="J322" s="525"/>
      <c r="K322" s="137">
        <v>11</v>
      </c>
      <c r="L322" s="80" t="str">
        <f>'Të dhënat për Lib. amë'!$AJ$4</f>
        <v>Edukatë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54"/>
      <c r="R322" s="556"/>
      <c r="S322" s="556"/>
      <c r="T322" s="522"/>
      <c r="U322" s="525"/>
    </row>
    <row r="323" spans="1:21" ht="15" customHeight="1" thickBot="1" x14ac:dyDescent="0.3">
      <c r="A323" s="137">
        <v>12</v>
      </c>
      <c r="B323" s="80" t="str">
        <f>'Të dhënat për Lib. amë'!$AK$4</f>
        <v>Teknologji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Sh.Mirë(4)</v>
      </c>
      <c r="D323" s="151"/>
      <c r="E323" s="81"/>
      <c r="F323" s="150" t="str">
        <f t="shared" si="14"/>
        <v>Sh.Mirë(4)</v>
      </c>
      <c r="G323" s="554"/>
      <c r="H323" s="556"/>
      <c r="I323" s="556"/>
      <c r="J323" s="525"/>
      <c r="K323" s="137">
        <v>12</v>
      </c>
      <c r="L323" s="80" t="str">
        <f>'Të dhënat për Lib. amë'!$AK$4</f>
        <v>Teknologji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54"/>
      <c r="R323" s="556"/>
      <c r="S323" s="556"/>
      <c r="T323" s="522"/>
      <c r="U323" s="525"/>
    </row>
    <row r="324" spans="1:21" ht="15" customHeight="1" thickBot="1" x14ac:dyDescent="0.3">
      <c r="A324" s="137">
        <v>13</v>
      </c>
      <c r="B324" s="80" t="str">
        <f>'Të dhënat për Lib. amë'!$AL$4</f>
        <v>Edukatë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54"/>
      <c r="H324" s="556"/>
      <c r="I324" s="556"/>
      <c r="J324" s="525"/>
      <c r="K324" s="137">
        <v>13</v>
      </c>
      <c r="L324" s="80" t="str">
        <f>'Të dhënat për Lib. amë'!$AL$4</f>
        <v>Edukatë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54"/>
      <c r="R324" s="556"/>
      <c r="S324" s="556"/>
      <c r="T324" s="522"/>
      <c r="U324" s="525"/>
    </row>
    <row r="325" spans="1:21" ht="15" customHeight="1" thickBot="1" x14ac:dyDescent="0.3">
      <c r="A325" s="137">
        <v>14</v>
      </c>
      <c r="B325" s="80" t="str">
        <f>'Të dhënat për Lib. amë'!$AM$4</f>
        <v>Mz. Ekologjia dhe mjedisi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54"/>
      <c r="H325" s="556"/>
      <c r="I325" s="556"/>
      <c r="J325" s="525"/>
      <c r="K325" s="137">
        <v>14</v>
      </c>
      <c r="L325" s="80" t="str">
        <f>'Të dhënat për Lib. amë'!$AM$4</f>
        <v>Mz. Ekologjia dhe mjedisi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54"/>
      <c r="R325" s="556"/>
      <c r="S325" s="556"/>
      <c r="T325" s="522"/>
      <c r="U325" s="525"/>
    </row>
    <row r="326" spans="1:21" ht="15" customHeight="1" thickBot="1" x14ac:dyDescent="0.3">
      <c r="A326" s="137">
        <v>15</v>
      </c>
      <c r="B326" s="80" t="str">
        <f>'Të dhënat për Lib. amë'!$AN$4</f>
        <v>Mz. Anglisht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54"/>
      <c r="H326" s="556"/>
      <c r="I326" s="556"/>
      <c r="J326" s="525"/>
      <c r="K326" s="137">
        <v>15</v>
      </c>
      <c r="L326" s="80" t="str">
        <f>'Të dhënat për Lib. amë'!$AN$4</f>
        <v>Mz. Anglisht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54"/>
      <c r="R326" s="556"/>
      <c r="S326" s="556"/>
      <c r="T326" s="522"/>
      <c r="U326" s="525"/>
    </row>
    <row r="327" spans="1:21" ht="15" customHeight="1" thickBot="1" x14ac:dyDescent="0.3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54"/>
      <c r="H327" s="556"/>
      <c r="I327" s="556"/>
      <c r="J327" s="525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54"/>
      <c r="R327" s="556"/>
      <c r="S327" s="556"/>
      <c r="T327" s="522"/>
      <c r="U327" s="525"/>
    </row>
    <row r="328" spans="1:21" ht="15" customHeight="1" thickBot="1" x14ac:dyDescent="0.3">
      <c r="A328" s="138"/>
      <c r="B328" s="105" t="str">
        <f>'Të dhënat për Lib. amë'!$AO$4</f>
        <v>Nota mesatare</v>
      </c>
      <c r="C328" s="106">
        <f>'Të dhënat për Lib. amë'!$AO$12</f>
        <v>4</v>
      </c>
      <c r="D328" s="106"/>
      <c r="E328" s="106"/>
      <c r="F328" s="152">
        <f>$C$328</f>
        <v>4</v>
      </c>
      <c r="G328" s="555"/>
      <c r="H328" s="557"/>
      <c r="I328" s="557"/>
      <c r="J328" s="526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55"/>
      <c r="R328" s="557"/>
      <c r="S328" s="557"/>
      <c r="T328" s="577"/>
      <c r="U328" s="526"/>
    </row>
    <row r="329" spans="1:21" ht="14.1" customHeight="1" thickTop="1" x14ac:dyDescent="0.2">
      <c r="A329" s="139"/>
      <c r="B329" s="535" t="s">
        <v>126</v>
      </c>
      <c r="C329" s="535"/>
      <c r="D329" s="535"/>
      <c r="E329" s="140">
        <f>$I$308</f>
        <v>0</v>
      </c>
      <c r="F329" s="131" t="s">
        <v>104</v>
      </c>
      <c r="G329" s="552" t="str">
        <f>IF(F328=0,"I pa notuar",IF(F328=1,"Pamjaftueshëm (1)",IF(F328&lt;2.5,"Mjaftueshëm(2)",IF(F328&lt;3.5,"Mirë(3)",IF(F328&lt;4.5,"Shumë mirë(4)","Shkëlqyeshëm(5)")))))</f>
        <v>Shumë mirë(4)</v>
      </c>
      <c r="H329" s="552"/>
      <c r="I329" s="552"/>
      <c r="J329" s="553"/>
      <c r="K329" s="139"/>
      <c r="L329" s="535" t="s">
        <v>116</v>
      </c>
      <c r="M329" s="535"/>
      <c r="N329" s="535"/>
      <c r="O329" s="140">
        <f>$S$308</f>
        <v>0</v>
      </c>
      <c r="P329" s="131" t="s">
        <v>104</v>
      </c>
      <c r="Q329" s="552" t="str">
        <f>IF(P328=0,"I pa notuar",IF(P328=1,"Pamjaftueshëm (1)",IF(P328&lt;2.5,"Mjaftueshëm(2)",IF(P328&lt;3.5,"Mirë(3)",IF(P328&lt;4.5,"Shumë mirë(4)","Shkëlqyeshëm(5)")))))</f>
        <v>I pa notuar</v>
      </c>
      <c r="R329" s="552"/>
      <c r="S329" s="552"/>
      <c r="T329" s="552"/>
      <c r="U329" s="553"/>
    </row>
    <row r="330" spans="1:21" ht="14.1" customHeight="1" x14ac:dyDescent="0.2">
      <c r="A330" s="139"/>
      <c r="B330" s="536" t="s">
        <v>117</v>
      </c>
      <c r="C330" s="536"/>
      <c r="D330" s="536"/>
      <c r="E330" s="536"/>
      <c r="F330" s="538"/>
      <c r="G330" s="538"/>
      <c r="H330" s="538"/>
      <c r="I330" s="538"/>
      <c r="J330" s="539"/>
      <c r="K330" s="139"/>
      <c r="L330" s="534" t="s">
        <v>117</v>
      </c>
      <c r="M330" s="534"/>
      <c r="N330" s="534"/>
      <c r="O330" s="534"/>
      <c r="P330" s="524"/>
      <c r="Q330" s="524"/>
      <c r="R330" s="524"/>
      <c r="S330" s="524"/>
      <c r="T330" s="524"/>
      <c r="U330" s="537"/>
    </row>
    <row r="331" spans="1:21" ht="14.1" customHeight="1" x14ac:dyDescent="0.2">
      <c r="A331" s="139"/>
      <c r="B331" s="538"/>
      <c r="C331" s="538"/>
      <c r="D331" s="538"/>
      <c r="E331" s="538"/>
      <c r="F331" s="538"/>
      <c r="G331" s="538"/>
      <c r="H331" s="538"/>
      <c r="I331" s="538"/>
      <c r="J331" s="539"/>
      <c r="K331" s="139"/>
      <c r="L331" s="524"/>
      <c r="M331" s="524"/>
      <c r="N331" s="524"/>
      <c r="O331" s="524"/>
      <c r="P331" s="524"/>
      <c r="Q331" s="524"/>
      <c r="R331" s="524"/>
      <c r="S331" s="524"/>
      <c r="T331" s="524"/>
      <c r="U331" s="537"/>
    </row>
    <row r="332" spans="1:21" ht="14.1" customHeight="1" x14ac:dyDescent="0.2">
      <c r="A332" s="139"/>
      <c r="B332" s="141" t="s">
        <v>118</v>
      </c>
      <c r="C332" s="111">
        <f>SUM(E332,H332)</f>
        <v>6</v>
      </c>
      <c r="D332" s="141" t="s">
        <v>119</v>
      </c>
      <c r="E332" s="143">
        <f>'Të dhënat për Lib. amë'!$AR$12</f>
        <v>6</v>
      </c>
      <c r="F332" s="540" t="s">
        <v>120</v>
      </c>
      <c r="G332" s="540"/>
      <c r="H332" s="527">
        <f>'Të dhënat për Lib. amë'!$AS$12</f>
        <v>0</v>
      </c>
      <c r="I332" s="527"/>
      <c r="J332" s="528"/>
      <c r="K332" s="139"/>
      <c r="L332" s="141" t="s">
        <v>118</v>
      </c>
      <c r="M332" s="111">
        <f>SUM(O332,R332)</f>
        <v>0</v>
      </c>
      <c r="N332" s="141" t="s">
        <v>119</v>
      </c>
      <c r="O332" s="111">
        <f>'Të dhënat për Lib. amë'!$AR$35</f>
        <v>0</v>
      </c>
      <c r="P332" s="540" t="s">
        <v>120</v>
      </c>
      <c r="Q332" s="540"/>
      <c r="R332" s="527">
        <f>'Të dhënat për Lib. amë'!$AS$35</f>
        <v>0</v>
      </c>
      <c r="S332" s="527"/>
      <c r="T332" s="527"/>
      <c r="U332" s="528"/>
    </row>
    <row r="333" spans="1:21" ht="14.1" customHeight="1" x14ac:dyDescent="0.2">
      <c r="A333" s="139"/>
      <c r="B333" s="522" t="s">
        <v>121</v>
      </c>
      <c r="C333" s="522"/>
      <c r="D333" s="524"/>
      <c r="E333" s="524"/>
      <c r="F333" s="524"/>
      <c r="G333" s="524"/>
      <c r="H333" s="524"/>
      <c r="I333" s="524"/>
      <c r="J333" s="537"/>
      <c r="K333" s="139"/>
      <c r="L333" s="522" t="s">
        <v>121</v>
      </c>
      <c r="M333" s="522"/>
      <c r="N333" s="527"/>
      <c r="O333" s="527"/>
      <c r="P333" s="527"/>
      <c r="Q333" s="527"/>
      <c r="R333" s="527"/>
      <c r="S333" s="527"/>
      <c r="T333" s="527"/>
      <c r="U333" s="528"/>
    </row>
    <row r="334" spans="1:21" ht="14.1" customHeight="1" x14ac:dyDescent="0.2">
      <c r="A334" s="139"/>
      <c r="B334" s="522" t="s">
        <v>122</v>
      </c>
      <c r="C334" s="522"/>
      <c r="D334" s="523">
        <f>$D$40</f>
        <v>0</v>
      </c>
      <c r="E334" s="523"/>
      <c r="F334" s="131" t="s">
        <v>123</v>
      </c>
      <c r="G334" s="524">
        <f>$G$40</f>
        <v>0</v>
      </c>
      <c r="H334" s="524"/>
      <c r="I334" s="524"/>
      <c r="J334" s="209"/>
      <c r="K334" s="139"/>
      <c r="L334" s="522" t="s">
        <v>122</v>
      </c>
      <c r="M334" s="522"/>
      <c r="N334" s="523">
        <f>$D$40</f>
        <v>0</v>
      </c>
      <c r="O334" s="523"/>
      <c r="P334" s="131" t="s">
        <v>123</v>
      </c>
      <c r="Q334" s="524">
        <f>$G$40</f>
        <v>0</v>
      </c>
      <c r="R334" s="524"/>
      <c r="S334" s="524"/>
      <c r="T334" s="565"/>
      <c r="U334" s="566"/>
    </row>
    <row r="335" spans="1:21" ht="14.1" customHeight="1" x14ac:dyDescent="0.2">
      <c r="A335" s="139"/>
      <c r="B335" s="522" t="s">
        <v>124</v>
      </c>
      <c r="C335" s="522"/>
      <c r="D335" s="523"/>
      <c r="E335" s="523"/>
      <c r="F335" s="131" t="s">
        <v>123</v>
      </c>
      <c r="G335" s="524"/>
      <c r="H335" s="524"/>
      <c r="I335" s="524"/>
      <c r="J335" s="209"/>
      <c r="K335" s="139"/>
      <c r="L335" s="522" t="s">
        <v>124</v>
      </c>
      <c r="M335" s="522"/>
      <c r="N335" s="523"/>
      <c r="O335" s="523"/>
      <c r="P335" s="131" t="s">
        <v>123</v>
      </c>
      <c r="Q335" s="524"/>
      <c r="R335" s="524"/>
      <c r="S335" s="524"/>
      <c r="T335" s="565"/>
      <c r="U335" s="566"/>
    </row>
    <row r="336" spans="1:21" ht="14.1" customHeight="1" x14ac:dyDescent="0.2">
      <c r="A336" s="142"/>
      <c r="B336" s="520" t="s">
        <v>125</v>
      </c>
      <c r="C336" s="520"/>
      <c r="D336" s="520"/>
      <c r="E336" s="520"/>
      <c r="F336" s="521"/>
      <c r="G336" s="521"/>
      <c r="H336" s="521"/>
      <c r="I336" s="521"/>
      <c r="J336" s="207"/>
      <c r="K336" s="142"/>
      <c r="L336" s="520" t="s">
        <v>125</v>
      </c>
      <c r="M336" s="520"/>
      <c r="N336" s="520"/>
      <c r="O336" s="520"/>
      <c r="P336" s="521"/>
      <c r="Q336" s="521"/>
      <c r="R336" s="521"/>
      <c r="S336" s="521"/>
      <c r="T336" s="560"/>
      <c r="U336" s="561"/>
    </row>
    <row r="337" spans="1:21" ht="15" customHeight="1" x14ac:dyDescent="0.25">
      <c r="A337" s="132"/>
      <c r="B337" s="133" t="s">
        <v>72</v>
      </c>
      <c r="C337" s="134" t="str">
        <f>'Të dhënat për Lib. amë'!$B$5</f>
        <v>VIII</v>
      </c>
      <c r="D337" s="133" t="s">
        <v>73</v>
      </c>
      <c r="E337" s="134">
        <f>'Të dhënat për Lib. amë'!$C$5</f>
        <v>1</v>
      </c>
      <c r="F337" s="133"/>
      <c r="G337" s="573" t="s">
        <v>74</v>
      </c>
      <c r="H337" s="573"/>
      <c r="I337" s="574" t="str">
        <f>'Të dhënat për Lib. amë'!$D$5</f>
        <v>2014/2015</v>
      </c>
      <c r="J337" s="575"/>
      <c r="K337" s="132"/>
      <c r="L337" s="133" t="s">
        <v>72</v>
      </c>
      <c r="M337" s="134" t="str">
        <f>'Të dhënat për Lib. amë'!$B$5</f>
        <v>VIII</v>
      </c>
      <c r="N337" s="133" t="s">
        <v>73</v>
      </c>
      <c r="O337" s="134">
        <f>'Të dhënat për Lib. amë'!$C$5</f>
        <v>1</v>
      </c>
      <c r="P337" s="133"/>
      <c r="Q337" s="573" t="s">
        <v>74</v>
      </c>
      <c r="R337" s="573"/>
      <c r="S337" s="574" t="str">
        <f>'Të dhënat për Lib. amë'!$D$5</f>
        <v>2014/2015</v>
      </c>
      <c r="T337" s="574"/>
      <c r="U337" s="575"/>
    </row>
    <row r="338" spans="1:21" ht="15" customHeight="1" x14ac:dyDescent="0.2">
      <c r="A338" s="135"/>
      <c r="B338" s="95" t="s">
        <v>75</v>
      </c>
      <c r="C338" s="567" t="str">
        <f>'Të dhënat për Lib. amë'!$E$5</f>
        <v>Klasa e tetë</v>
      </c>
      <c r="D338" s="567"/>
      <c r="E338" s="567"/>
      <c r="F338" s="567"/>
      <c r="G338" s="567"/>
      <c r="H338" s="567"/>
      <c r="I338" s="567"/>
      <c r="J338" s="568"/>
      <c r="K338" s="135"/>
      <c r="L338" s="95" t="s">
        <v>75</v>
      </c>
      <c r="M338" s="567" t="str">
        <f>'Të dhënat për Lib. amë'!$E$5</f>
        <v>Klasa e tetë</v>
      </c>
      <c r="N338" s="567"/>
      <c r="O338" s="567"/>
      <c r="P338" s="567"/>
      <c r="Q338" s="567"/>
      <c r="R338" s="567"/>
      <c r="S338" s="567"/>
      <c r="T338" s="567"/>
      <c r="U338" s="568"/>
    </row>
    <row r="339" spans="1:21" ht="15" customHeight="1" x14ac:dyDescent="0.2">
      <c r="A339" s="135"/>
      <c r="B339" s="95" t="s">
        <v>76</v>
      </c>
      <c r="C339" s="567" t="str">
        <f>'Të dhënat për Lib. amë'!$F$5</f>
        <v>SH F M U"Shkëndija " Suharekë</v>
      </c>
      <c r="D339" s="567"/>
      <c r="E339" s="567"/>
      <c r="F339" s="567"/>
      <c r="G339" s="567"/>
      <c r="H339" s="567"/>
      <c r="I339" s="567"/>
      <c r="J339" s="568"/>
      <c r="K339" s="135"/>
      <c r="L339" s="95" t="s">
        <v>76</v>
      </c>
      <c r="M339" s="567" t="str">
        <f>'Të dhënat për Lib. amë'!$F$5</f>
        <v>SH F M U"Shkëndija " Suharekë</v>
      </c>
      <c r="N339" s="567"/>
      <c r="O339" s="567"/>
      <c r="P339" s="567"/>
      <c r="Q339" s="567"/>
      <c r="R339" s="567"/>
      <c r="S339" s="567"/>
      <c r="T339" s="567"/>
      <c r="U339" s="568"/>
    </row>
    <row r="340" spans="1:21" ht="15" customHeight="1" x14ac:dyDescent="0.3">
      <c r="A340" s="529" t="s">
        <v>83</v>
      </c>
      <c r="B340" s="530"/>
      <c r="C340" s="530"/>
      <c r="D340" s="530"/>
      <c r="E340" s="530"/>
      <c r="F340" s="530"/>
      <c r="G340" s="530"/>
      <c r="H340" s="530"/>
      <c r="I340" s="530"/>
      <c r="J340" s="531"/>
      <c r="K340" s="529" t="s">
        <v>83</v>
      </c>
      <c r="L340" s="530"/>
      <c r="M340" s="530"/>
      <c r="N340" s="530"/>
      <c r="O340" s="530"/>
      <c r="P340" s="530"/>
      <c r="Q340" s="530"/>
      <c r="R340" s="530"/>
      <c r="S340" s="530"/>
      <c r="T340" s="530"/>
      <c r="U340" s="531"/>
    </row>
    <row r="341" spans="1:21" ht="15" customHeight="1" x14ac:dyDescent="0.2">
      <c r="A341" s="135"/>
      <c r="B341" s="95" t="s">
        <v>36</v>
      </c>
      <c r="C341" s="527" t="str">
        <f>'Të dhënat për Lib. amë'!$G$13</f>
        <v>Bleron Gashi</v>
      </c>
      <c r="D341" s="527"/>
      <c r="E341" s="522" t="s">
        <v>84</v>
      </c>
      <c r="F341" s="522"/>
      <c r="G341" s="522"/>
      <c r="H341" s="532" t="str">
        <f>'Të dhënat për Lib. amë'!$I$13</f>
        <v>Kadri</v>
      </c>
      <c r="I341" s="532"/>
      <c r="J341" s="533"/>
      <c r="K341" s="135"/>
      <c r="L341" s="95" t="s">
        <v>36</v>
      </c>
      <c r="M341" s="527">
        <f>'Të dhënat për Lib. amë'!$G$36</f>
        <v>0</v>
      </c>
      <c r="N341" s="527"/>
      <c r="O341" s="522" t="s">
        <v>84</v>
      </c>
      <c r="P341" s="522"/>
      <c r="Q341" s="522"/>
      <c r="R341" s="532">
        <f>'Të dhënat për Lib. amë'!$I$36</f>
        <v>0</v>
      </c>
      <c r="S341" s="532"/>
      <c r="T341" s="532"/>
      <c r="U341" s="533"/>
    </row>
    <row r="342" spans="1:21" ht="15" customHeight="1" x14ac:dyDescent="0.2">
      <c r="A342" s="135"/>
      <c r="B342" s="97" t="s">
        <v>85</v>
      </c>
      <c r="C342" s="114">
        <f>'Të dhënat për Lib. amë'!$J$13</f>
        <v>0</v>
      </c>
      <c r="D342" s="522" t="s">
        <v>86</v>
      </c>
      <c r="E342" s="522"/>
      <c r="F342" s="112">
        <f>'Të dhënat për Lib. amë'!$K$13</f>
        <v>0</v>
      </c>
      <c r="G342" s="562"/>
      <c r="H342" s="562"/>
      <c r="I342" s="562"/>
      <c r="J342" s="563"/>
      <c r="K342" s="135"/>
      <c r="L342" s="97" t="s">
        <v>85</v>
      </c>
      <c r="M342" s="114">
        <f>'Të dhënat për Lib. amë'!$J$36</f>
        <v>0</v>
      </c>
      <c r="N342" s="522" t="s">
        <v>86</v>
      </c>
      <c r="O342" s="522"/>
      <c r="P342" s="112">
        <f>'Të dhënat për Lib. amë'!$K$36</f>
        <v>0</v>
      </c>
      <c r="Q342" s="534"/>
      <c r="R342" s="534"/>
      <c r="S342" s="534"/>
      <c r="T342" s="534"/>
      <c r="U342" s="564"/>
    </row>
    <row r="343" spans="1:21" ht="15" customHeight="1" x14ac:dyDescent="0.2">
      <c r="A343" s="135"/>
      <c r="B343" s="98" t="s">
        <v>94</v>
      </c>
      <c r="C343" s="112">
        <f>'Të dhënat për Lib. amë'!$L$13</f>
        <v>0</v>
      </c>
      <c r="D343" s="94" t="s">
        <v>95</v>
      </c>
      <c r="E343" s="111">
        <f>'Të dhënat për Lib. amë'!$M$13</f>
        <v>0</v>
      </c>
      <c r="F343" s="95" t="s">
        <v>96</v>
      </c>
      <c r="G343" s="569">
        <f>'Të dhënat për Lib. amë'!$N$13</f>
        <v>0</v>
      </c>
      <c r="H343" s="569"/>
      <c r="I343" s="97" t="s">
        <v>113</v>
      </c>
      <c r="J343" s="210">
        <f>'Të dhënat për Lib. amë'!$O$13</f>
        <v>0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9">
        <f>'Të dhënat për Lib. amë'!$N$36</f>
        <v>0</v>
      </c>
      <c r="R343" s="569"/>
      <c r="S343" s="97" t="s">
        <v>113</v>
      </c>
      <c r="T343" s="527">
        <f>'Të dhënat për Lib. amë'!$O$36</f>
        <v>0</v>
      </c>
      <c r="U343" s="528"/>
    </row>
    <row r="344" spans="1:21" ht="15" customHeight="1" x14ac:dyDescent="0.2">
      <c r="A344" s="135"/>
      <c r="B344" s="534" t="s">
        <v>92</v>
      </c>
      <c r="C344" s="534"/>
      <c r="D344" s="110">
        <f>'Të dhënat për Lib. amë'!$A$13</f>
        <v>9</v>
      </c>
      <c r="E344" s="522" t="s">
        <v>93</v>
      </c>
      <c r="F344" s="522"/>
      <c r="G344" s="522"/>
      <c r="H344" s="527">
        <f>'Të dhënat për Lib. amë'!$A$13</f>
        <v>9</v>
      </c>
      <c r="I344" s="527"/>
      <c r="J344" s="528"/>
      <c r="K344" s="135"/>
      <c r="L344" s="534" t="s">
        <v>92</v>
      </c>
      <c r="M344" s="534"/>
      <c r="N344" s="110">
        <f>'Të dhënat për Lib. amë'!$A$36</f>
        <v>32</v>
      </c>
      <c r="O344" s="522" t="s">
        <v>93</v>
      </c>
      <c r="P344" s="522"/>
      <c r="Q344" s="522"/>
      <c r="R344" s="527">
        <f>'Të dhënat për Lib. amë'!$A$36</f>
        <v>32</v>
      </c>
      <c r="S344" s="527"/>
      <c r="T344" s="527"/>
      <c r="U344" s="528"/>
    </row>
    <row r="345" spans="1:21" ht="15" customHeight="1" x14ac:dyDescent="0.2">
      <c r="A345" s="135"/>
      <c r="B345" s="570" t="s">
        <v>98</v>
      </c>
      <c r="C345" s="570"/>
      <c r="D345" s="527">
        <f>'Të dhënat për Lib. amë'!$P$13</f>
        <v>0</v>
      </c>
      <c r="E345" s="527"/>
      <c r="F345" s="527"/>
      <c r="G345" s="527"/>
      <c r="H345" s="527"/>
      <c r="I345" s="527"/>
      <c r="J345" s="528"/>
      <c r="K345" s="135"/>
      <c r="L345" s="570" t="s">
        <v>98</v>
      </c>
      <c r="M345" s="570"/>
      <c r="N345" s="527">
        <f>'Të dhënat për Lib. amë'!$P$36</f>
        <v>0</v>
      </c>
      <c r="O345" s="527"/>
      <c r="P345" s="527"/>
      <c r="Q345" s="527"/>
      <c r="R345" s="527"/>
      <c r="S345" s="527"/>
      <c r="T345" s="527"/>
      <c r="U345" s="528"/>
    </row>
    <row r="346" spans="1:21" ht="15" customHeight="1" x14ac:dyDescent="0.3">
      <c r="A346" s="529" t="s">
        <v>91</v>
      </c>
      <c r="B346" s="530"/>
      <c r="C346" s="530"/>
      <c r="D346" s="530"/>
      <c r="E346" s="530"/>
      <c r="F346" s="530"/>
      <c r="G346" s="530"/>
      <c r="H346" s="530"/>
      <c r="I346" s="530"/>
      <c r="J346" s="531"/>
      <c r="K346" s="529" t="s">
        <v>91</v>
      </c>
      <c r="L346" s="530"/>
      <c r="M346" s="530"/>
      <c r="N346" s="530"/>
      <c r="O346" s="530"/>
      <c r="P346" s="530"/>
      <c r="Q346" s="530"/>
      <c r="R346" s="530"/>
      <c r="S346" s="530"/>
      <c r="T346" s="530"/>
      <c r="U346" s="531"/>
    </row>
    <row r="347" spans="1:21" ht="15" customHeight="1" x14ac:dyDescent="0.2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18" t="s">
        <v>105</v>
      </c>
      <c r="G347" s="518"/>
      <c r="H347" s="518"/>
      <c r="I347" s="527">
        <f>'Të dhënat për Lib. amë'!$S$13</f>
        <v>0</v>
      </c>
      <c r="J347" s="528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18" t="s">
        <v>105</v>
      </c>
      <c r="Q347" s="518"/>
      <c r="R347" s="518"/>
      <c r="S347" s="527">
        <f>'Të dhënat për Lib. amë'!$S$36</f>
        <v>0</v>
      </c>
      <c r="T347" s="527"/>
      <c r="U347" s="528"/>
    </row>
    <row r="348" spans="1:21" ht="15" customHeight="1" x14ac:dyDescent="0.2">
      <c r="A348" s="135"/>
      <c r="B348" s="98" t="s">
        <v>110</v>
      </c>
      <c r="C348" s="111">
        <f>'Të dhënat për Lib. amë'!$T$13</f>
        <v>0</v>
      </c>
      <c r="D348" s="114">
        <f>'Të dhënat për Lib. amë'!$U$13</f>
        <v>0</v>
      </c>
      <c r="E348" s="101" t="s">
        <v>111</v>
      </c>
      <c r="F348" s="113">
        <f>'Të dhënat për Lib. amë'!$V$13</f>
        <v>0</v>
      </c>
      <c r="G348" s="518" t="s">
        <v>112</v>
      </c>
      <c r="H348" s="518"/>
      <c r="I348" s="527">
        <f>'Të dhënat për Lib. amë'!$W$13</f>
        <v>0</v>
      </c>
      <c r="J348" s="528"/>
      <c r="K348" s="135"/>
      <c r="L348" s="98" t="s">
        <v>110</v>
      </c>
      <c r="M348" s="111">
        <f>'Të dhënat për Lib. amë'!$T$36</f>
        <v>0</v>
      </c>
      <c r="N348" s="103">
        <f>'Të dhënat për Lib. amë'!$U$36</f>
        <v>0</v>
      </c>
      <c r="O348" s="101" t="s">
        <v>111</v>
      </c>
      <c r="P348" s="113">
        <f>'Të dhënat për Lib. amë'!$V$36</f>
        <v>0</v>
      </c>
      <c r="Q348" s="518" t="s">
        <v>112</v>
      </c>
      <c r="R348" s="518"/>
      <c r="S348" s="527">
        <f>'Të dhënat për Lib. amë'!$W$36</f>
        <v>0</v>
      </c>
      <c r="T348" s="527"/>
      <c r="U348" s="528"/>
    </row>
    <row r="349" spans="1:21" ht="15" customHeight="1" x14ac:dyDescent="0.3">
      <c r="A349" s="529" t="s">
        <v>108</v>
      </c>
      <c r="B349" s="530"/>
      <c r="C349" s="530"/>
      <c r="D349" s="530"/>
      <c r="E349" s="530"/>
      <c r="F349" s="530"/>
      <c r="G349" s="530"/>
      <c r="H349" s="530"/>
      <c r="I349" s="530"/>
      <c r="J349" s="531"/>
      <c r="K349" s="529" t="s">
        <v>108</v>
      </c>
      <c r="L349" s="530"/>
      <c r="M349" s="530"/>
      <c r="N349" s="530"/>
      <c r="O349" s="530"/>
      <c r="P349" s="530"/>
      <c r="Q349" s="530"/>
      <c r="R349" s="530"/>
      <c r="S349" s="530"/>
      <c r="T349" s="530"/>
      <c r="U349" s="531"/>
    </row>
    <row r="350" spans="1:21" ht="15" customHeight="1" x14ac:dyDescent="0.2">
      <c r="A350" s="135"/>
      <c r="B350" s="518" t="s">
        <v>107</v>
      </c>
      <c r="C350" s="518"/>
      <c r="D350" s="114">
        <f>'Të dhënat për Lib. amë'!$X$13</f>
        <v>0</v>
      </c>
      <c r="E350" s="519" t="s">
        <v>109</v>
      </c>
      <c r="F350" s="519"/>
      <c r="G350" s="519"/>
      <c r="H350" s="519"/>
      <c r="I350" s="527">
        <f>'Të dhënat për Lib. amë'!$Y$13</f>
        <v>0</v>
      </c>
      <c r="J350" s="528"/>
      <c r="K350" s="135"/>
      <c r="L350" s="518" t="s">
        <v>107</v>
      </c>
      <c r="M350" s="518"/>
      <c r="N350" s="114">
        <f>'Të dhënat për Lib. amë'!$X$36</f>
        <v>0</v>
      </c>
      <c r="O350" s="519" t="s">
        <v>109</v>
      </c>
      <c r="P350" s="519"/>
      <c r="Q350" s="519"/>
      <c r="R350" s="519"/>
      <c r="S350" s="527">
        <f>'Të dhënat për Lib. amë'!$Y$36</f>
        <v>0</v>
      </c>
      <c r="T350" s="527"/>
      <c r="U350" s="528"/>
    </row>
    <row r="351" spans="1:21" ht="15" customHeight="1" thickBot="1" x14ac:dyDescent="0.25">
      <c r="A351" s="135"/>
      <c r="B351" s="98" t="s">
        <v>115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115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Top="1" thickBot="1" x14ac:dyDescent="0.3">
      <c r="A352" s="541" t="s">
        <v>82</v>
      </c>
      <c r="B352" s="543" t="s">
        <v>81</v>
      </c>
      <c r="C352" s="545" t="s">
        <v>5</v>
      </c>
      <c r="D352" s="546"/>
      <c r="E352" s="546"/>
      <c r="F352" s="546"/>
      <c r="G352" s="546"/>
      <c r="H352" s="546"/>
      <c r="I352" s="546"/>
      <c r="J352" s="547"/>
      <c r="K352" s="541" t="s">
        <v>82</v>
      </c>
      <c r="L352" s="543" t="s">
        <v>81</v>
      </c>
      <c r="M352" s="545" t="s">
        <v>5</v>
      </c>
      <c r="N352" s="546"/>
      <c r="O352" s="546"/>
      <c r="P352" s="546"/>
      <c r="Q352" s="546"/>
      <c r="R352" s="546"/>
      <c r="S352" s="546"/>
      <c r="T352" s="546"/>
      <c r="U352" s="547"/>
    </row>
    <row r="353" spans="1:21" ht="50.1" customHeight="1" thickBot="1" x14ac:dyDescent="0.3">
      <c r="A353" s="542"/>
      <c r="B353" s="544"/>
      <c r="C353" s="93" t="s">
        <v>78</v>
      </c>
      <c r="D353" s="93" t="s">
        <v>77</v>
      </c>
      <c r="E353" s="93" t="s">
        <v>80</v>
      </c>
      <c r="F353" s="93" t="s">
        <v>79</v>
      </c>
      <c r="G353" s="548"/>
      <c r="H353" s="550"/>
      <c r="I353" s="550"/>
      <c r="J353" s="558" t="s">
        <v>90</v>
      </c>
      <c r="K353" s="542"/>
      <c r="L353" s="544"/>
      <c r="M353" s="93" t="s">
        <v>78</v>
      </c>
      <c r="N353" s="93" t="s">
        <v>77</v>
      </c>
      <c r="O353" s="93" t="s">
        <v>80</v>
      </c>
      <c r="P353" s="93" t="s">
        <v>79</v>
      </c>
      <c r="Q353" s="548"/>
      <c r="R353" s="550"/>
      <c r="S353" s="550"/>
      <c r="T353" s="571" t="s">
        <v>90</v>
      </c>
      <c r="U353" s="576"/>
    </row>
    <row r="354" spans="1:21" ht="15" customHeight="1" thickBot="1" x14ac:dyDescent="0.3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Sh.Mirë(4)</v>
      </c>
      <c r="D354" s="151"/>
      <c r="E354" s="81"/>
      <c r="F354" s="150" t="str">
        <f>IF(OR(D354=0),C354,D354)</f>
        <v>Sh.Mirë(4)</v>
      </c>
      <c r="G354" s="549"/>
      <c r="H354" s="551"/>
      <c r="I354" s="551"/>
      <c r="J354" s="559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9"/>
      <c r="R354" s="551"/>
      <c r="S354" s="551"/>
      <c r="T354" s="572"/>
      <c r="U354" s="525"/>
    </row>
    <row r="355" spans="1:21" ht="15" customHeight="1" thickBot="1" x14ac:dyDescent="0.3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Sh.Mirë(4)</v>
      </c>
      <c r="D355" s="151"/>
      <c r="E355" s="81"/>
      <c r="F355" s="150" t="str">
        <f t="shared" ref="F355:F368" si="16">IF(OR(D355=0),C355,D355)</f>
        <v>Sh.Mirë(4)</v>
      </c>
      <c r="G355" s="549"/>
      <c r="H355" s="551"/>
      <c r="I355" s="551"/>
      <c r="J355" s="559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t="shared" ref="P355:P368" si="17">IF(OR(N355=0),M355,N355)</f>
        <v>-</v>
      </c>
      <c r="Q355" s="549"/>
      <c r="R355" s="551"/>
      <c r="S355" s="551"/>
      <c r="T355" s="572"/>
      <c r="U355" s="525"/>
    </row>
    <row r="356" spans="1:21" ht="15" customHeight="1" thickBot="1" x14ac:dyDescent="0.3">
      <c r="A356" s="137">
        <v>3</v>
      </c>
      <c r="B356" s="80" t="str">
        <f>'Të dhënat për Lib. amë'!$AB$4</f>
        <v>Matematikë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Sh.Mirë(4)</v>
      </c>
      <c r="D356" s="151"/>
      <c r="E356" s="81"/>
      <c r="F356" s="150" t="str">
        <f t="shared" si="16"/>
        <v>Sh.Mirë(4)</v>
      </c>
      <c r="G356" s="549"/>
      <c r="H356" s="551"/>
      <c r="I356" s="551"/>
      <c r="J356" s="559"/>
      <c r="K356" s="137">
        <v>3</v>
      </c>
      <c r="L356" s="80" t="str">
        <f>'Të dhënat për Lib. amë'!$AB$4</f>
        <v>Matematikë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9"/>
      <c r="R356" s="551"/>
      <c r="S356" s="551"/>
      <c r="T356" s="572"/>
      <c r="U356" s="525"/>
    </row>
    <row r="357" spans="1:21" ht="15" customHeight="1" thickBot="1" x14ac:dyDescent="0.3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Mirë(3)</v>
      </c>
      <c r="D357" s="151"/>
      <c r="E357" s="81"/>
      <c r="F357" s="150" t="str">
        <f t="shared" si="16"/>
        <v>Mirë(3)</v>
      </c>
      <c r="G357" s="549"/>
      <c r="H357" s="551"/>
      <c r="I357" s="551"/>
      <c r="J357" s="559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9"/>
      <c r="R357" s="551"/>
      <c r="S357" s="551"/>
      <c r="T357" s="572"/>
      <c r="U357" s="525"/>
    </row>
    <row r="358" spans="1:21" ht="15" customHeight="1" thickBot="1" x14ac:dyDescent="0.3">
      <c r="A358" s="137">
        <v>5</v>
      </c>
      <c r="B358" s="80" t="str">
        <f>'Të dhënat për Lib. amë'!$AD$4</f>
        <v>Fizikë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Shkëlq.(5)</v>
      </c>
      <c r="D358" s="153"/>
      <c r="E358" s="81"/>
      <c r="F358" s="150" t="str">
        <f t="shared" si="16"/>
        <v>Shkëlq.(5)</v>
      </c>
      <c r="G358" s="549"/>
      <c r="H358" s="551"/>
      <c r="I358" s="551"/>
      <c r="J358" s="559"/>
      <c r="K358" s="137">
        <v>5</v>
      </c>
      <c r="L358" s="80" t="str">
        <f>'Të dhënat për Lib. amë'!$AD$4</f>
        <v>Fizikë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9"/>
      <c r="R358" s="551"/>
      <c r="S358" s="551"/>
      <c r="T358" s="572"/>
      <c r="U358" s="525"/>
    </row>
    <row r="359" spans="1:21" ht="15" customHeight="1" thickBot="1" x14ac:dyDescent="0.3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49"/>
      <c r="H359" s="551"/>
      <c r="I359" s="551"/>
      <c r="J359" s="559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9"/>
      <c r="R359" s="551"/>
      <c r="S359" s="551"/>
      <c r="T359" s="572"/>
      <c r="U359" s="525"/>
    </row>
    <row r="360" spans="1:21" ht="15" customHeight="1" thickBot="1" x14ac:dyDescent="0.3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Mirë(3)</v>
      </c>
      <c r="D360" s="151"/>
      <c r="E360" s="81"/>
      <c r="F360" s="150" t="str">
        <f t="shared" si="16"/>
        <v>Mirë(3)</v>
      </c>
      <c r="G360" s="554" t="s">
        <v>87</v>
      </c>
      <c r="H360" s="556" t="s">
        <v>88</v>
      </c>
      <c r="I360" s="556" t="s">
        <v>89</v>
      </c>
      <c r="J360" s="525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54" t="s">
        <v>87</v>
      </c>
      <c r="R360" s="556" t="s">
        <v>88</v>
      </c>
      <c r="S360" s="556" t="s">
        <v>89</v>
      </c>
      <c r="T360" s="522"/>
      <c r="U360" s="525"/>
    </row>
    <row r="361" spans="1:21" ht="15" customHeight="1" thickBot="1" x14ac:dyDescent="0.3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Mirë(3)</v>
      </c>
      <c r="D361" s="151"/>
      <c r="E361" s="81"/>
      <c r="F361" s="150" t="str">
        <f t="shared" si="16"/>
        <v>Mirë(3)</v>
      </c>
      <c r="G361" s="554"/>
      <c r="H361" s="556"/>
      <c r="I361" s="556"/>
      <c r="J361" s="525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54"/>
      <c r="R361" s="556"/>
      <c r="S361" s="556"/>
      <c r="T361" s="522"/>
      <c r="U361" s="525"/>
    </row>
    <row r="362" spans="1:21" ht="15" customHeight="1" thickBot="1" x14ac:dyDescent="0.3">
      <c r="A362" s="137">
        <v>9</v>
      </c>
      <c r="B362" s="80" t="str">
        <f>'Të dhënat për Lib. amë'!$AH$4</f>
        <v>Edukatë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Sh.Mirë(4)</v>
      </c>
      <c r="D362" s="151"/>
      <c r="E362" s="81"/>
      <c r="F362" s="150" t="str">
        <f t="shared" si="16"/>
        <v>Sh.Mirë(4)</v>
      </c>
      <c r="G362" s="554"/>
      <c r="H362" s="556"/>
      <c r="I362" s="556"/>
      <c r="J362" s="525"/>
      <c r="K362" s="137">
        <v>9</v>
      </c>
      <c r="L362" s="80" t="str">
        <f>'Të dhënat për Lib. amë'!$AH$4</f>
        <v>Edukatë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54"/>
      <c r="R362" s="556"/>
      <c r="S362" s="556"/>
      <c r="T362" s="522"/>
      <c r="U362" s="525"/>
    </row>
    <row r="363" spans="1:21" ht="15" customHeight="1" thickBot="1" x14ac:dyDescent="0.3">
      <c r="A363" s="137">
        <v>10</v>
      </c>
      <c r="B363" s="80" t="str">
        <f>'Të dhënat për Lib. amë'!$AI$4</f>
        <v>Edukatë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54"/>
      <c r="H363" s="556"/>
      <c r="I363" s="556"/>
      <c r="J363" s="525"/>
      <c r="K363" s="137">
        <v>10</v>
      </c>
      <c r="L363" s="80" t="str">
        <f>'Të dhënat për Lib. amë'!$AI$4</f>
        <v>Edukatë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54"/>
      <c r="R363" s="556"/>
      <c r="S363" s="556"/>
      <c r="T363" s="522"/>
      <c r="U363" s="525"/>
    </row>
    <row r="364" spans="1:21" ht="15" customHeight="1" thickBot="1" x14ac:dyDescent="0.3">
      <c r="A364" s="137">
        <v>11</v>
      </c>
      <c r="B364" s="80" t="str">
        <f>'Të dhënat për Lib. amë'!$AJ$4</f>
        <v>Edukatë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54"/>
      <c r="H364" s="556"/>
      <c r="I364" s="556"/>
      <c r="J364" s="525"/>
      <c r="K364" s="137">
        <v>11</v>
      </c>
      <c r="L364" s="80" t="str">
        <f>'Të dhënat për Lib. amë'!$AJ$4</f>
        <v>Edukatë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54"/>
      <c r="R364" s="556"/>
      <c r="S364" s="556"/>
      <c r="T364" s="522"/>
      <c r="U364" s="525"/>
    </row>
    <row r="365" spans="1:21" ht="15" customHeight="1" thickBot="1" x14ac:dyDescent="0.3">
      <c r="A365" s="137">
        <v>12</v>
      </c>
      <c r="B365" s="80" t="str">
        <f>'Të dhënat për Lib. amë'!$AK$4</f>
        <v>Teknologji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Sh.Mirë(4)</v>
      </c>
      <c r="D365" s="151"/>
      <c r="E365" s="81"/>
      <c r="F365" s="150" t="str">
        <f t="shared" si="16"/>
        <v>Sh.Mirë(4)</v>
      </c>
      <c r="G365" s="554"/>
      <c r="H365" s="556"/>
      <c r="I365" s="556"/>
      <c r="J365" s="525"/>
      <c r="K365" s="137">
        <v>12</v>
      </c>
      <c r="L365" s="80" t="str">
        <f>'Të dhënat për Lib. amë'!$AK$4</f>
        <v>Teknologji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54"/>
      <c r="R365" s="556"/>
      <c r="S365" s="556"/>
      <c r="T365" s="522"/>
      <c r="U365" s="525"/>
    </row>
    <row r="366" spans="1:21" ht="15" customHeight="1" thickBot="1" x14ac:dyDescent="0.3">
      <c r="A366" s="137">
        <v>13</v>
      </c>
      <c r="B366" s="80" t="str">
        <f>'Të dhënat për Lib. amë'!$AL$4</f>
        <v>Edukatë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54"/>
      <c r="H366" s="556"/>
      <c r="I366" s="556"/>
      <c r="J366" s="525"/>
      <c r="K366" s="137">
        <v>13</v>
      </c>
      <c r="L366" s="80" t="str">
        <f>'Të dhënat për Lib. amë'!$AL$4</f>
        <v>Edukatë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54"/>
      <c r="R366" s="556"/>
      <c r="S366" s="556"/>
      <c r="T366" s="522"/>
      <c r="U366" s="525"/>
    </row>
    <row r="367" spans="1:21" ht="15" customHeight="1" thickBot="1" x14ac:dyDescent="0.3">
      <c r="A367" s="137">
        <v>14</v>
      </c>
      <c r="B367" s="80" t="str">
        <f>'Të dhënat për Lib. amë'!$AM$4</f>
        <v>Mz. Ekologjia dhe mjedisi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54"/>
      <c r="H367" s="556"/>
      <c r="I367" s="556"/>
      <c r="J367" s="525"/>
      <c r="K367" s="137">
        <v>14</v>
      </c>
      <c r="L367" s="80" t="str">
        <f>'Të dhënat për Lib. amë'!$AM$4</f>
        <v>Mz. Ekologjia dhe mjedisi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54"/>
      <c r="R367" s="556"/>
      <c r="S367" s="556"/>
      <c r="T367" s="522"/>
      <c r="U367" s="525"/>
    </row>
    <row r="368" spans="1:21" ht="15" customHeight="1" thickBot="1" x14ac:dyDescent="0.3">
      <c r="A368" s="137">
        <v>15</v>
      </c>
      <c r="B368" s="80" t="str">
        <f>'Të dhënat për Lib. amë'!$AN$4</f>
        <v>Mz. Anglisht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54"/>
      <c r="H368" s="556"/>
      <c r="I368" s="556"/>
      <c r="J368" s="525"/>
      <c r="K368" s="137">
        <v>15</v>
      </c>
      <c r="L368" s="80" t="str">
        <f>'Të dhënat për Lib. amë'!$AN$4</f>
        <v>Mz. Anglisht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54"/>
      <c r="R368" s="556"/>
      <c r="S368" s="556"/>
      <c r="T368" s="522"/>
      <c r="U368" s="525"/>
    </row>
    <row r="369" spans="1:21" ht="15" customHeight="1" thickBot="1" x14ac:dyDescent="0.3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54"/>
      <c r="H369" s="556"/>
      <c r="I369" s="556"/>
      <c r="J369" s="525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54"/>
      <c r="R369" s="556"/>
      <c r="S369" s="556"/>
      <c r="T369" s="522"/>
      <c r="U369" s="525"/>
    </row>
    <row r="370" spans="1:21" ht="15" customHeight="1" thickBot="1" x14ac:dyDescent="0.3">
      <c r="A370" s="138"/>
      <c r="B370" s="105" t="str">
        <f>'Të dhënat për Lib. amë'!$AO$4</f>
        <v>Nota mesatare</v>
      </c>
      <c r="C370" s="106">
        <f>'Të dhënat për Lib. amë'!$AO$13</f>
        <v>4.08</v>
      </c>
      <c r="D370" s="106"/>
      <c r="E370" s="106"/>
      <c r="F370" s="152">
        <f>$C$370</f>
        <v>4.08</v>
      </c>
      <c r="G370" s="555"/>
      <c r="H370" s="557"/>
      <c r="I370" s="557"/>
      <c r="J370" s="526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55"/>
      <c r="R370" s="557"/>
      <c r="S370" s="557"/>
      <c r="T370" s="577"/>
      <c r="U370" s="526"/>
    </row>
    <row r="371" spans="1:21" ht="14.1" customHeight="1" thickTop="1" x14ac:dyDescent="0.2">
      <c r="A371" s="139"/>
      <c r="B371" s="535" t="s">
        <v>126</v>
      </c>
      <c r="C371" s="535"/>
      <c r="D371" s="535"/>
      <c r="E371" s="140">
        <f>$I$350</f>
        <v>0</v>
      </c>
      <c r="F371" s="131" t="s">
        <v>104</v>
      </c>
      <c r="G371" s="552" t="str">
        <f>IF(F370=0,"I pa notuar",IF(F370=1,"Pamjaftueshëm (1)",IF(F370&lt;2.5,"Mjaftueshëm(2)",IF(F370&lt;3.5,"Mirë(3)",IF(F370&lt;4.5,"Shumë mirë(4)","Shkëlqyeshëm(5)")))))</f>
        <v>Shumë mirë(4)</v>
      </c>
      <c r="H371" s="552"/>
      <c r="I371" s="552"/>
      <c r="J371" s="553"/>
      <c r="K371" s="139"/>
      <c r="L371" s="535" t="s">
        <v>116</v>
      </c>
      <c r="M371" s="535"/>
      <c r="N371" s="535"/>
      <c r="O371" s="140">
        <f>$S$350</f>
        <v>0</v>
      </c>
      <c r="P371" s="131" t="s">
        <v>104</v>
      </c>
      <c r="Q371" s="552" t="str">
        <f>IF(P370=0,"I pa notuar",IF(P370=1,"Pamjaftueshëm (1)",IF(P370&lt;2.5,"Mjaftueshëm(2)",IF(P370&lt;3.5,"Mirë(3)",IF(P370&lt;4.5,"Shumë mirë(4)","Shkëlqyeshëm(5)")))))</f>
        <v>I pa notuar</v>
      </c>
      <c r="R371" s="552"/>
      <c r="S371" s="552"/>
      <c r="T371" s="552"/>
      <c r="U371" s="553"/>
    </row>
    <row r="372" spans="1:21" ht="14.1" customHeight="1" x14ac:dyDescent="0.2">
      <c r="A372" s="139"/>
      <c r="B372" s="536" t="s">
        <v>117</v>
      </c>
      <c r="C372" s="536"/>
      <c r="D372" s="536"/>
      <c r="E372" s="536"/>
      <c r="F372" s="538"/>
      <c r="G372" s="538"/>
      <c r="H372" s="538"/>
      <c r="I372" s="538"/>
      <c r="J372" s="539"/>
      <c r="K372" s="139"/>
      <c r="L372" s="534" t="s">
        <v>117</v>
      </c>
      <c r="M372" s="534"/>
      <c r="N372" s="534"/>
      <c r="O372" s="534"/>
      <c r="P372" s="524"/>
      <c r="Q372" s="524"/>
      <c r="R372" s="524"/>
      <c r="S372" s="524"/>
      <c r="T372" s="524"/>
      <c r="U372" s="537"/>
    </row>
    <row r="373" spans="1:21" ht="14.1" customHeight="1" x14ac:dyDescent="0.2">
      <c r="A373" s="139"/>
      <c r="B373" s="538"/>
      <c r="C373" s="538"/>
      <c r="D373" s="538"/>
      <c r="E373" s="538"/>
      <c r="F373" s="538"/>
      <c r="G373" s="538"/>
      <c r="H373" s="538"/>
      <c r="I373" s="538"/>
      <c r="J373" s="539"/>
      <c r="K373" s="139"/>
      <c r="L373" s="524"/>
      <c r="M373" s="524"/>
      <c r="N373" s="524"/>
      <c r="O373" s="524"/>
      <c r="P373" s="524"/>
      <c r="Q373" s="524"/>
      <c r="R373" s="524"/>
      <c r="S373" s="524"/>
      <c r="T373" s="524"/>
      <c r="U373" s="537"/>
    </row>
    <row r="374" spans="1:21" ht="14.1" customHeight="1" x14ac:dyDescent="0.2">
      <c r="A374" s="139"/>
      <c r="B374" s="141" t="s">
        <v>118</v>
      </c>
      <c r="C374" s="111">
        <f>SUM(E374,H374)</f>
        <v>17</v>
      </c>
      <c r="D374" s="141" t="s">
        <v>119</v>
      </c>
      <c r="E374" s="176">
        <f>'Të dhënat për Lib. amë'!$AR$13</f>
        <v>17</v>
      </c>
      <c r="F374" s="540" t="s">
        <v>120</v>
      </c>
      <c r="G374" s="540"/>
      <c r="H374" s="527">
        <f>'Të dhënat për Lib. amë'!$AS$13</f>
        <v>0</v>
      </c>
      <c r="I374" s="527"/>
      <c r="J374" s="528"/>
      <c r="K374" s="139"/>
      <c r="L374" s="141" t="s">
        <v>118</v>
      </c>
      <c r="M374" s="111">
        <f>SUM(O374,R374)</f>
        <v>0</v>
      </c>
      <c r="N374" s="141" t="s">
        <v>119</v>
      </c>
      <c r="O374" s="111">
        <f>'Të dhënat për Lib. amë'!$AR$36</f>
        <v>0</v>
      </c>
      <c r="P374" s="540" t="s">
        <v>120</v>
      </c>
      <c r="Q374" s="540"/>
      <c r="R374" s="527">
        <f>'Të dhënat për Lib. amë'!$AS$36</f>
        <v>0</v>
      </c>
      <c r="S374" s="527"/>
      <c r="T374" s="527"/>
      <c r="U374" s="528"/>
    </row>
    <row r="375" spans="1:21" ht="14.1" customHeight="1" x14ac:dyDescent="0.2">
      <c r="A375" s="139"/>
      <c r="B375" s="522" t="s">
        <v>121</v>
      </c>
      <c r="C375" s="522"/>
      <c r="D375" s="524"/>
      <c r="E375" s="524"/>
      <c r="F375" s="524"/>
      <c r="G375" s="524"/>
      <c r="H375" s="524"/>
      <c r="I375" s="524"/>
      <c r="J375" s="537"/>
      <c r="K375" s="139"/>
      <c r="L375" s="522" t="s">
        <v>121</v>
      </c>
      <c r="M375" s="522"/>
      <c r="N375" s="527"/>
      <c r="O375" s="527"/>
      <c r="P375" s="527"/>
      <c r="Q375" s="527"/>
      <c r="R375" s="527"/>
      <c r="S375" s="527"/>
      <c r="T375" s="527"/>
      <c r="U375" s="528"/>
    </row>
    <row r="376" spans="1:21" ht="14.1" customHeight="1" x14ac:dyDescent="0.2">
      <c r="A376" s="139"/>
      <c r="B376" s="522" t="s">
        <v>122</v>
      </c>
      <c r="C376" s="522"/>
      <c r="D376" s="523">
        <f>$D$40</f>
        <v>0</v>
      </c>
      <c r="E376" s="523"/>
      <c r="F376" s="131" t="s">
        <v>123</v>
      </c>
      <c r="G376" s="524">
        <f>$G$40</f>
        <v>0</v>
      </c>
      <c r="H376" s="524"/>
      <c r="I376" s="524"/>
      <c r="J376" s="209"/>
      <c r="K376" s="139"/>
      <c r="L376" s="522" t="s">
        <v>122</v>
      </c>
      <c r="M376" s="522"/>
      <c r="N376" s="523">
        <f>$D$40</f>
        <v>0</v>
      </c>
      <c r="O376" s="523"/>
      <c r="P376" s="131" t="s">
        <v>123</v>
      </c>
      <c r="Q376" s="524">
        <f>$G$40</f>
        <v>0</v>
      </c>
      <c r="R376" s="524"/>
      <c r="S376" s="524"/>
      <c r="T376" s="565"/>
      <c r="U376" s="566"/>
    </row>
    <row r="377" spans="1:21" ht="14.1" customHeight="1" x14ac:dyDescent="0.2">
      <c r="A377" s="139"/>
      <c r="B377" s="522" t="s">
        <v>124</v>
      </c>
      <c r="C377" s="522"/>
      <c r="D377" s="523"/>
      <c r="E377" s="523"/>
      <c r="F377" s="131" t="s">
        <v>123</v>
      </c>
      <c r="G377" s="524"/>
      <c r="H377" s="524"/>
      <c r="I377" s="524"/>
      <c r="J377" s="209"/>
      <c r="K377" s="139"/>
      <c r="L377" s="522" t="s">
        <v>124</v>
      </c>
      <c r="M377" s="522"/>
      <c r="N377" s="523"/>
      <c r="O377" s="523"/>
      <c r="P377" s="131" t="s">
        <v>123</v>
      </c>
      <c r="Q377" s="524"/>
      <c r="R377" s="524"/>
      <c r="S377" s="524"/>
      <c r="T377" s="565"/>
      <c r="U377" s="566"/>
    </row>
    <row r="378" spans="1:21" ht="14.1" customHeight="1" x14ac:dyDescent="0.2">
      <c r="A378" s="142"/>
      <c r="B378" s="520" t="s">
        <v>125</v>
      </c>
      <c r="C378" s="520"/>
      <c r="D378" s="520"/>
      <c r="E378" s="520"/>
      <c r="F378" s="521"/>
      <c r="G378" s="521"/>
      <c r="H378" s="521"/>
      <c r="I378" s="521"/>
      <c r="J378" s="207"/>
      <c r="K378" s="142"/>
      <c r="L378" s="520" t="s">
        <v>125</v>
      </c>
      <c r="M378" s="520"/>
      <c r="N378" s="520"/>
      <c r="O378" s="520"/>
      <c r="P378" s="521"/>
      <c r="Q378" s="521"/>
      <c r="R378" s="521"/>
      <c r="S378" s="521"/>
      <c r="T378" s="560"/>
      <c r="U378" s="561"/>
    </row>
    <row r="379" spans="1:21" ht="15" customHeight="1" x14ac:dyDescent="0.25">
      <c r="A379" s="132"/>
      <c r="B379" s="133" t="s">
        <v>72</v>
      </c>
      <c r="C379" s="134" t="str">
        <f>'Të dhënat për Lib. amë'!$B$5</f>
        <v>VIII</v>
      </c>
      <c r="D379" s="133" t="s">
        <v>73</v>
      </c>
      <c r="E379" s="134">
        <f>'Të dhënat për Lib. amë'!$C$5</f>
        <v>1</v>
      </c>
      <c r="F379" s="133"/>
      <c r="G379" s="573" t="s">
        <v>74</v>
      </c>
      <c r="H379" s="573"/>
      <c r="I379" s="574" t="str">
        <f>'Të dhënat për Lib. amë'!$D$5</f>
        <v>2014/2015</v>
      </c>
      <c r="J379" s="575"/>
      <c r="K379" s="132"/>
      <c r="L379" s="133" t="s">
        <v>72</v>
      </c>
      <c r="M379" s="134" t="str">
        <f>'Të dhënat për Lib. amë'!$B$5</f>
        <v>VIII</v>
      </c>
      <c r="N379" s="133" t="s">
        <v>73</v>
      </c>
      <c r="O379" s="134">
        <f>'Të dhënat për Lib. amë'!$C$5</f>
        <v>1</v>
      </c>
      <c r="P379" s="133"/>
      <c r="Q379" s="573" t="s">
        <v>74</v>
      </c>
      <c r="R379" s="573"/>
      <c r="S379" s="574" t="str">
        <f>'Të dhënat për Lib. amë'!$D$5</f>
        <v>2014/2015</v>
      </c>
      <c r="T379" s="574"/>
      <c r="U379" s="575"/>
    </row>
    <row r="380" spans="1:21" ht="15" customHeight="1" x14ac:dyDescent="0.2">
      <c r="A380" s="135"/>
      <c r="B380" s="95" t="s">
        <v>75</v>
      </c>
      <c r="C380" s="567" t="str">
        <f>'Të dhënat për Lib. amë'!$E$5</f>
        <v>Klasa e tetë</v>
      </c>
      <c r="D380" s="567"/>
      <c r="E380" s="567"/>
      <c r="F380" s="567"/>
      <c r="G380" s="567"/>
      <c r="H380" s="567"/>
      <c r="I380" s="567"/>
      <c r="J380" s="568"/>
      <c r="K380" s="135"/>
      <c r="L380" s="95" t="s">
        <v>75</v>
      </c>
      <c r="M380" s="567" t="str">
        <f>'Të dhënat për Lib. amë'!$E$5</f>
        <v>Klasa e tetë</v>
      </c>
      <c r="N380" s="567"/>
      <c r="O380" s="567"/>
      <c r="P380" s="567"/>
      <c r="Q380" s="567"/>
      <c r="R380" s="567"/>
      <c r="S380" s="567"/>
      <c r="T380" s="567"/>
      <c r="U380" s="568"/>
    </row>
    <row r="381" spans="1:21" ht="15" customHeight="1" x14ac:dyDescent="0.2">
      <c r="A381" s="135"/>
      <c r="B381" s="95" t="s">
        <v>76</v>
      </c>
      <c r="C381" s="567" t="str">
        <f>'Të dhënat për Lib. amë'!$F$5</f>
        <v>SH F M U"Shkëndija " Suharekë</v>
      </c>
      <c r="D381" s="567"/>
      <c r="E381" s="567"/>
      <c r="F381" s="567"/>
      <c r="G381" s="567"/>
      <c r="H381" s="567"/>
      <c r="I381" s="567"/>
      <c r="J381" s="568"/>
      <c r="K381" s="135"/>
      <c r="L381" s="95" t="s">
        <v>76</v>
      </c>
      <c r="M381" s="567" t="str">
        <f>'Të dhënat për Lib. amë'!$F$5</f>
        <v>SH F M U"Shkëndija " Suharekë</v>
      </c>
      <c r="N381" s="567"/>
      <c r="O381" s="567"/>
      <c r="P381" s="567"/>
      <c r="Q381" s="567"/>
      <c r="R381" s="567"/>
      <c r="S381" s="567"/>
      <c r="T381" s="567"/>
      <c r="U381" s="568"/>
    </row>
    <row r="382" spans="1:21" ht="15" customHeight="1" x14ac:dyDescent="0.3">
      <c r="A382" s="529" t="s">
        <v>83</v>
      </c>
      <c r="B382" s="530"/>
      <c r="C382" s="530"/>
      <c r="D382" s="530"/>
      <c r="E382" s="530"/>
      <c r="F382" s="530"/>
      <c r="G382" s="530"/>
      <c r="H382" s="530"/>
      <c r="I382" s="530"/>
      <c r="J382" s="531"/>
      <c r="K382" s="529" t="s">
        <v>83</v>
      </c>
      <c r="L382" s="530"/>
      <c r="M382" s="530"/>
      <c r="N382" s="530"/>
      <c r="O382" s="530"/>
      <c r="P382" s="530"/>
      <c r="Q382" s="530"/>
      <c r="R382" s="530"/>
      <c r="S382" s="530"/>
      <c r="T382" s="530"/>
      <c r="U382" s="531"/>
    </row>
    <row r="383" spans="1:21" ht="15" customHeight="1" x14ac:dyDescent="0.2">
      <c r="A383" s="135"/>
      <c r="B383" s="95" t="s">
        <v>36</v>
      </c>
      <c r="C383" s="527" t="str">
        <f>'Të dhënat për Lib. amë'!$G$14</f>
        <v>Bardhyl Elshani</v>
      </c>
      <c r="D383" s="527"/>
      <c r="E383" s="522" t="s">
        <v>84</v>
      </c>
      <c r="F383" s="522"/>
      <c r="G383" s="522"/>
      <c r="H383" s="532" t="str">
        <f>'Të dhënat për Lib. amë'!$I$14</f>
        <v>Naser</v>
      </c>
      <c r="I383" s="532"/>
      <c r="J383" s="533"/>
      <c r="K383" s="135"/>
      <c r="L383" s="95" t="s">
        <v>36</v>
      </c>
      <c r="M383" s="527">
        <f>'Të dhënat për Lib. amë'!$G$37</f>
        <v>0</v>
      </c>
      <c r="N383" s="527"/>
      <c r="O383" s="522" t="s">
        <v>84</v>
      </c>
      <c r="P383" s="522"/>
      <c r="Q383" s="522"/>
      <c r="R383" s="532">
        <f>'Të dhënat për Lib. amë'!$I$37</f>
        <v>0</v>
      </c>
      <c r="S383" s="532"/>
      <c r="T383" s="532"/>
      <c r="U383" s="533"/>
    </row>
    <row r="384" spans="1:21" ht="15" customHeight="1" x14ac:dyDescent="0.2">
      <c r="A384" s="135"/>
      <c r="B384" s="97" t="s">
        <v>85</v>
      </c>
      <c r="C384" s="114">
        <f>'Të dhënat për Lib. amë'!$J$14</f>
        <v>0</v>
      </c>
      <c r="D384" s="522" t="s">
        <v>86</v>
      </c>
      <c r="E384" s="522"/>
      <c r="F384" s="112">
        <f>'Të dhënat për Lib. amë'!$K$14</f>
        <v>0</v>
      </c>
      <c r="G384" s="562"/>
      <c r="H384" s="562"/>
      <c r="I384" s="562"/>
      <c r="J384" s="563"/>
      <c r="K384" s="135"/>
      <c r="L384" s="97" t="s">
        <v>85</v>
      </c>
      <c r="M384" s="114">
        <f>'Të dhënat për Lib. amë'!$J$37</f>
        <v>0</v>
      </c>
      <c r="N384" s="522" t="s">
        <v>86</v>
      </c>
      <c r="O384" s="522"/>
      <c r="P384" s="112">
        <f>'Të dhënat për Lib. amë'!$K$37</f>
        <v>0</v>
      </c>
      <c r="Q384" s="534"/>
      <c r="R384" s="534"/>
      <c r="S384" s="534"/>
      <c r="T384" s="534"/>
      <c r="U384" s="564"/>
    </row>
    <row r="385" spans="1:21" ht="15" customHeight="1" x14ac:dyDescent="0.2">
      <c r="A385" s="135"/>
      <c r="B385" s="98" t="s">
        <v>94</v>
      </c>
      <c r="C385" s="112">
        <f>'Të dhënat për Lib. amë'!$L$14</f>
        <v>0</v>
      </c>
      <c r="D385" s="94" t="s">
        <v>95</v>
      </c>
      <c r="E385" s="111">
        <f>'Të dhënat për Lib. amë'!$M$14</f>
        <v>0</v>
      </c>
      <c r="F385" s="95" t="s">
        <v>96</v>
      </c>
      <c r="G385" s="569">
        <f>'Të dhënat për Lib. amë'!$N$14</f>
        <v>0</v>
      </c>
      <c r="H385" s="569"/>
      <c r="I385" s="97" t="s">
        <v>113</v>
      </c>
      <c r="J385" s="210">
        <f>'Të dhënat për Lib. amë'!$O$14</f>
        <v>0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9">
        <f>'Të dhënat për Lib. amë'!$N$37</f>
        <v>0</v>
      </c>
      <c r="R385" s="569"/>
      <c r="S385" s="97" t="s">
        <v>113</v>
      </c>
      <c r="T385" s="527">
        <f>'Të dhënat për Lib. amë'!$O$37</f>
        <v>0</v>
      </c>
      <c r="U385" s="528"/>
    </row>
    <row r="386" spans="1:21" ht="15" customHeight="1" x14ac:dyDescent="0.2">
      <c r="A386" s="135"/>
      <c r="B386" s="534" t="s">
        <v>92</v>
      </c>
      <c r="C386" s="534"/>
      <c r="D386" s="110">
        <f>'Të dhënat për Lib. amë'!$A$14</f>
        <v>10</v>
      </c>
      <c r="E386" s="522" t="s">
        <v>93</v>
      </c>
      <c r="F386" s="522"/>
      <c r="G386" s="522"/>
      <c r="H386" s="527">
        <f>'Të dhënat për Lib. amë'!$A$14</f>
        <v>10</v>
      </c>
      <c r="I386" s="527"/>
      <c r="J386" s="528"/>
      <c r="K386" s="135"/>
      <c r="L386" s="534" t="s">
        <v>92</v>
      </c>
      <c r="M386" s="534"/>
      <c r="N386" s="110">
        <f>'Të dhënat për Lib. amë'!$A$37</f>
        <v>33</v>
      </c>
      <c r="O386" s="522" t="s">
        <v>93</v>
      </c>
      <c r="P386" s="522"/>
      <c r="Q386" s="522"/>
      <c r="R386" s="527">
        <f>'Të dhënat për Lib. amë'!$A$37</f>
        <v>33</v>
      </c>
      <c r="S386" s="527"/>
      <c r="T386" s="527"/>
      <c r="U386" s="528"/>
    </row>
    <row r="387" spans="1:21" ht="15" customHeight="1" x14ac:dyDescent="0.2">
      <c r="A387" s="135"/>
      <c r="B387" s="570" t="s">
        <v>98</v>
      </c>
      <c r="C387" s="570"/>
      <c r="D387" s="527">
        <f>'Të dhënat për Lib. amë'!$P$14</f>
        <v>0</v>
      </c>
      <c r="E387" s="527"/>
      <c r="F387" s="527"/>
      <c r="G387" s="527"/>
      <c r="H387" s="527"/>
      <c r="I387" s="527"/>
      <c r="J387" s="528"/>
      <c r="K387" s="135"/>
      <c r="L387" s="570" t="s">
        <v>98</v>
      </c>
      <c r="M387" s="570"/>
      <c r="N387" s="527">
        <f>'Të dhënat për Lib. amë'!$P$37</f>
        <v>0</v>
      </c>
      <c r="O387" s="527"/>
      <c r="P387" s="527"/>
      <c r="Q387" s="527"/>
      <c r="R387" s="527"/>
      <c r="S387" s="527"/>
      <c r="T387" s="527"/>
      <c r="U387" s="528"/>
    </row>
    <row r="388" spans="1:21" ht="15" customHeight="1" x14ac:dyDescent="0.3">
      <c r="A388" s="529" t="s">
        <v>91</v>
      </c>
      <c r="B388" s="530"/>
      <c r="C388" s="530"/>
      <c r="D388" s="530"/>
      <c r="E388" s="530"/>
      <c r="F388" s="530"/>
      <c r="G388" s="530"/>
      <c r="H388" s="530"/>
      <c r="I388" s="530"/>
      <c r="J388" s="531"/>
      <c r="K388" s="529" t="s">
        <v>91</v>
      </c>
      <c r="L388" s="530"/>
      <c r="M388" s="530"/>
      <c r="N388" s="530"/>
      <c r="O388" s="530"/>
      <c r="P388" s="530"/>
      <c r="Q388" s="530"/>
      <c r="R388" s="530"/>
      <c r="S388" s="530"/>
      <c r="T388" s="530"/>
      <c r="U388" s="531"/>
    </row>
    <row r="389" spans="1:21" ht="15" customHeight="1" x14ac:dyDescent="0.2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18" t="s">
        <v>105</v>
      </c>
      <c r="G389" s="518"/>
      <c r="H389" s="518"/>
      <c r="I389" s="527">
        <f>'Të dhënat për Lib. amë'!$S$14</f>
        <v>0</v>
      </c>
      <c r="J389" s="528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18" t="s">
        <v>105</v>
      </c>
      <c r="Q389" s="518"/>
      <c r="R389" s="518"/>
      <c r="S389" s="527">
        <f>'Të dhënat për Lib. amë'!$S$37</f>
        <v>0</v>
      </c>
      <c r="T389" s="527"/>
      <c r="U389" s="528"/>
    </row>
    <row r="390" spans="1:21" ht="15" customHeight="1" x14ac:dyDescent="0.2">
      <c r="A390" s="135"/>
      <c r="B390" s="98" t="s">
        <v>110</v>
      </c>
      <c r="C390" s="111">
        <f>'Të dhënat për Lib. amë'!$T$14</f>
        <v>0</v>
      </c>
      <c r="D390" s="114">
        <f>'Të dhënat për Lib. amë'!$U$14</f>
        <v>0</v>
      </c>
      <c r="E390" s="101" t="s">
        <v>111</v>
      </c>
      <c r="F390" s="113">
        <f>'Të dhënat për Lib. amë'!$V$14</f>
        <v>0</v>
      </c>
      <c r="G390" s="518" t="s">
        <v>112</v>
      </c>
      <c r="H390" s="518"/>
      <c r="I390" s="527">
        <f>'Të dhënat për Lib. amë'!$W$14</f>
        <v>0</v>
      </c>
      <c r="J390" s="528"/>
      <c r="K390" s="135"/>
      <c r="L390" s="98" t="s">
        <v>110</v>
      </c>
      <c r="M390" s="111">
        <f>'Të dhënat për Lib. amë'!$T$37</f>
        <v>0</v>
      </c>
      <c r="N390" s="103">
        <f>'Të dhënat për Lib. amë'!$U$37</f>
        <v>0</v>
      </c>
      <c r="O390" s="101" t="s">
        <v>111</v>
      </c>
      <c r="P390" s="113">
        <f>'Të dhënat për Lib. amë'!$V$37</f>
        <v>0</v>
      </c>
      <c r="Q390" s="518" t="s">
        <v>112</v>
      </c>
      <c r="R390" s="518"/>
      <c r="S390" s="527">
        <f>'Të dhënat për Lib. amë'!$W$37</f>
        <v>0</v>
      </c>
      <c r="T390" s="527"/>
      <c r="U390" s="528"/>
    </row>
    <row r="391" spans="1:21" ht="15" customHeight="1" x14ac:dyDescent="0.3">
      <c r="A391" s="529" t="s">
        <v>108</v>
      </c>
      <c r="B391" s="530"/>
      <c r="C391" s="530"/>
      <c r="D391" s="530"/>
      <c r="E391" s="530"/>
      <c r="F391" s="530"/>
      <c r="G391" s="530"/>
      <c r="H391" s="530"/>
      <c r="I391" s="530"/>
      <c r="J391" s="531"/>
      <c r="K391" s="529" t="s">
        <v>108</v>
      </c>
      <c r="L391" s="530"/>
      <c r="M391" s="530"/>
      <c r="N391" s="530"/>
      <c r="O391" s="530"/>
      <c r="P391" s="530"/>
      <c r="Q391" s="530"/>
      <c r="R391" s="530"/>
      <c r="S391" s="530"/>
      <c r="T391" s="530"/>
      <c r="U391" s="531"/>
    </row>
    <row r="392" spans="1:21" ht="15" customHeight="1" x14ac:dyDescent="0.2">
      <c r="A392" s="135"/>
      <c r="B392" s="518" t="s">
        <v>107</v>
      </c>
      <c r="C392" s="518"/>
      <c r="D392" s="114">
        <f>'Të dhënat për Lib. amë'!$X$14</f>
        <v>0</v>
      </c>
      <c r="E392" s="519" t="s">
        <v>109</v>
      </c>
      <c r="F392" s="519"/>
      <c r="G392" s="519"/>
      <c r="H392" s="519"/>
      <c r="I392" s="527">
        <f>'Të dhënat për Lib. amë'!$Y$14</f>
        <v>0</v>
      </c>
      <c r="J392" s="528"/>
      <c r="K392" s="135"/>
      <c r="L392" s="518" t="s">
        <v>107</v>
      </c>
      <c r="M392" s="518"/>
      <c r="N392" s="114">
        <f>'Të dhënat për Lib. amë'!$X$37</f>
        <v>0</v>
      </c>
      <c r="O392" s="519" t="s">
        <v>109</v>
      </c>
      <c r="P392" s="519"/>
      <c r="Q392" s="519"/>
      <c r="R392" s="519"/>
      <c r="S392" s="527">
        <f>'Të dhënat për Lib. amë'!$Y$37</f>
        <v>0</v>
      </c>
      <c r="T392" s="527"/>
      <c r="U392" s="528"/>
    </row>
    <row r="393" spans="1:21" ht="15" customHeight="1" thickBot="1" x14ac:dyDescent="0.25">
      <c r="A393" s="135"/>
      <c r="B393" s="98" t="s">
        <v>115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115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Top="1" thickBot="1" x14ac:dyDescent="0.3">
      <c r="A394" s="541" t="s">
        <v>82</v>
      </c>
      <c r="B394" s="543" t="s">
        <v>81</v>
      </c>
      <c r="C394" s="545" t="s">
        <v>5</v>
      </c>
      <c r="D394" s="546"/>
      <c r="E394" s="546"/>
      <c r="F394" s="546"/>
      <c r="G394" s="546"/>
      <c r="H394" s="546"/>
      <c r="I394" s="546"/>
      <c r="J394" s="547"/>
      <c r="K394" s="541" t="s">
        <v>82</v>
      </c>
      <c r="L394" s="543" t="s">
        <v>81</v>
      </c>
      <c r="M394" s="545" t="s">
        <v>5</v>
      </c>
      <c r="N394" s="546"/>
      <c r="O394" s="546"/>
      <c r="P394" s="546"/>
      <c r="Q394" s="546"/>
      <c r="R394" s="546"/>
      <c r="S394" s="546"/>
      <c r="T394" s="546"/>
      <c r="U394" s="547"/>
    </row>
    <row r="395" spans="1:21" ht="50.1" customHeight="1" thickBot="1" x14ac:dyDescent="0.3">
      <c r="A395" s="542"/>
      <c r="B395" s="544"/>
      <c r="C395" s="93" t="s">
        <v>78</v>
      </c>
      <c r="D395" s="93" t="s">
        <v>77</v>
      </c>
      <c r="E395" s="93" t="s">
        <v>80</v>
      </c>
      <c r="F395" s="93" t="s">
        <v>79</v>
      </c>
      <c r="G395" s="548"/>
      <c r="H395" s="550"/>
      <c r="I395" s="550"/>
      <c r="J395" s="558" t="s">
        <v>90</v>
      </c>
      <c r="K395" s="542"/>
      <c r="L395" s="544"/>
      <c r="M395" s="93" t="s">
        <v>78</v>
      </c>
      <c r="N395" s="93" t="s">
        <v>77</v>
      </c>
      <c r="O395" s="93" t="s">
        <v>80</v>
      </c>
      <c r="P395" s="93" t="s">
        <v>79</v>
      </c>
      <c r="Q395" s="548"/>
      <c r="R395" s="550"/>
      <c r="S395" s="550"/>
      <c r="T395" s="571" t="s">
        <v>90</v>
      </c>
      <c r="U395" s="576"/>
    </row>
    <row r="396" spans="1:21" ht="15" customHeight="1" thickBot="1" x14ac:dyDescent="0.3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Mjaft.(2)</v>
      </c>
      <c r="D396" s="151"/>
      <c r="E396" s="81"/>
      <c r="F396" s="150" t="str">
        <f>IF(OR(D396=0),C396,D396)</f>
        <v>Mjaft.(2)</v>
      </c>
      <c r="G396" s="549"/>
      <c r="H396" s="551"/>
      <c r="I396" s="551"/>
      <c r="J396" s="559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9"/>
      <c r="R396" s="551"/>
      <c r="S396" s="551"/>
      <c r="T396" s="572"/>
      <c r="U396" s="525"/>
    </row>
    <row r="397" spans="1:21" ht="15" customHeight="1" thickBot="1" x14ac:dyDescent="0.3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Mjaft.(2)</v>
      </c>
      <c r="D397" s="151"/>
      <c r="E397" s="81"/>
      <c r="F397" s="150" t="str">
        <f t="shared" ref="F397:F410" si="18">IF(OR(D397=0),C397,D397)</f>
        <v>Mjaft.(2)</v>
      </c>
      <c r="G397" s="549"/>
      <c r="H397" s="551"/>
      <c r="I397" s="551"/>
      <c r="J397" s="559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t="shared" ref="P397:P410" si="19">IF(OR(N397=0),M397,N397)</f>
        <v>-</v>
      </c>
      <c r="Q397" s="549"/>
      <c r="R397" s="551"/>
      <c r="S397" s="551"/>
      <c r="T397" s="572"/>
      <c r="U397" s="525"/>
    </row>
    <row r="398" spans="1:21" ht="15" customHeight="1" thickBot="1" x14ac:dyDescent="0.3">
      <c r="A398" s="137">
        <v>3</v>
      </c>
      <c r="B398" s="80" t="str">
        <f>'Të dhënat për Lib. amë'!$AB$4</f>
        <v>Matematikë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Mirë(3)</v>
      </c>
      <c r="D398" s="151"/>
      <c r="E398" s="81"/>
      <c r="F398" s="150" t="str">
        <f t="shared" si="18"/>
        <v>Mirë(3)</v>
      </c>
      <c r="G398" s="549"/>
      <c r="H398" s="551"/>
      <c r="I398" s="551"/>
      <c r="J398" s="559"/>
      <c r="K398" s="137">
        <v>3</v>
      </c>
      <c r="L398" s="80" t="str">
        <f>'Të dhënat për Lib. amë'!$AB$4</f>
        <v>Matematikë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9"/>
      <c r="R398" s="551"/>
      <c r="S398" s="551"/>
      <c r="T398" s="572"/>
      <c r="U398" s="525"/>
    </row>
    <row r="399" spans="1:21" ht="15" customHeight="1" thickBot="1" x14ac:dyDescent="0.3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Mjaft.(2)</v>
      </c>
      <c r="D399" s="151"/>
      <c r="E399" s="81"/>
      <c r="F399" s="150" t="str">
        <f t="shared" si="18"/>
        <v>Mjaft.(2)</v>
      </c>
      <c r="G399" s="549"/>
      <c r="H399" s="551"/>
      <c r="I399" s="551"/>
      <c r="J399" s="559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9"/>
      <c r="R399" s="551"/>
      <c r="S399" s="551"/>
      <c r="T399" s="572"/>
      <c r="U399" s="525"/>
    </row>
    <row r="400" spans="1:21" ht="15" customHeight="1" thickBot="1" x14ac:dyDescent="0.3">
      <c r="A400" s="137">
        <v>5</v>
      </c>
      <c r="B400" s="80" t="str">
        <f>'Të dhënat për Lib. amë'!$AD$4</f>
        <v>Fizikë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Mjaft.(2)</v>
      </c>
      <c r="D400" s="153"/>
      <c r="E400" s="81"/>
      <c r="F400" s="150" t="str">
        <f t="shared" si="18"/>
        <v>Mjaft.(2)</v>
      </c>
      <c r="G400" s="549"/>
      <c r="H400" s="551"/>
      <c r="I400" s="551"/>
      <c r="J400" s="559"/>
      <c r="K400" s="137">
        <v>5</v>
      </c>
      <c r="L400" s="80" t="str">
        <f>'Të dhënat për Lib. amë'!$AD$4</f>
        <v>Fizikë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9"/>
      <c r="R400" s="551"/>
      <c r="S400" s="551"/>
      <c r="T400" s="572"/>
      <c r="U400" s="525"/>
    </row>
    <row r="401" spans="1:21" ht="15" customHeight="1" thickBot="1" x14ac:dyDescent="0.3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49"/>
      <c r="H401" s="551"/>
      <c r="I401" s="551"/>
      <c r="J401" s="559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9"/>
      <c r="R401" s="551"/>
      <c r="S401" s="551"/>
      <c r="T401" s="572"/>
      <c r="U401" s="525"/>
    </row>
    <row r="402" spans="1:21" ht="15" customHeight="1" thickBot="1" x14ac:dyDescent="0.3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Mjaft.(2)</v>
      </c>
      <c r="D402" s="151"/>
      <c r="E402" s="81"/>
      <c r="F402" s="150" t="str">
        <f t="shared" si="18"/>
        <v>Mjaft.(2)</v>
      </c>
      <c r="G402" s="554" t="s">
        <v>87</v>
      </c>
      <c r="H402" s="556" t="s">
        <v>88</v>
      </c>
      <c r="I402" s="556" t="s">
        <v>89</v>
      </c>
      <c r="J402" s="525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54" t="s">
        <v>87</v>
      </c>
      <c r="R402" s="556" t="s">
        <v>88</v>
      </c>
      <c r="S402" s="556" t="s">
        <v>89</v>
      </c>
      <c r="T402" s="522"/>
      <c r="U402" s="525"/>
    </row>
    <row r="403" spans="1:21" ht="15" customHeight="1" thickBot="1" x14ac:dyDescent="0.3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Pamjaft.(1)</v>
      </c>
      <c r="D403" s="151"/>
      <c r="E403" s="81"/>
      <c r="F403" s="150" t="str">
        <f t="shared" si="18"/>
        <v>Pamjaft.(1)</v>
      </c>
      <c r="G403" s="554"/>
      <c r="H403" s="556"/>
      <c r="I403" s="556"/>
      <c r="J403" s="525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54"/>
      <c r="R403" s="556"/>
      <c r="S403" s="556"/>
      <c r="T403" s="522"/>
      <c r="U403" s="525"/>
    </row>
    <row r="404" spans="1:21" ht="15" customHeight="1" thickBot="1" x14ac:dyDescent="0.3">
      <c r="A404" s="137">
        <v>9</v>
      </c>
      <c r="B404" s="80" t="str">
        <f>'Të dhënat për Lib. amë'!$AH$4</f>
        <v>Edukatë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Mjaft.(2)</v>
      </c>
      <c r="D404" s="151"/>
      <c r="E404" s="81"/>
      <c r="F404" s="150" t="str">
        <f t="shared" si="18"/>
        <v>Mjaft.(2)</v>
      </c>
      <c r="G404" s="554"/>
      <c r="H404" s="556"/>
      <c r="I404" s="556"/>
      <c r="J404" s="525"/>
      <c r="K404" s="137">
        <v>9</v>
      </c>
      <c r="L404" s="80" t="str">
        <f>'Të dhënat për Lib. amë'!$AH$4</f>
        <v>Edukatë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54"/>
      <c r="R404" s="556"/>
      <c r="S404" s="556"/>
      <c r="T404" s="522"/>
      <c r="U404" s="525"/>
    </row>
    <row r="405" spans="1:21" ht="15" customHeight="1" thickBot="1" x14ac:dyDescent="0.3">
      <c r="A405" s="137">
        <v>10</v>
      </c>
      <c r="B405" s="80" t="str">
        <f>'Të dhënat për Lib. amë'!$AI$4</f>
        <v>Edukatë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Mirë(3)</v>
      </c>
      <c r="D405" s="151"/>
      <c r="E405" s="81"/>
      <c r="F405" s="150" t="str">
        <f t="shared" si="18"/>
        <v>Mirë(3)</v>
      </c>
      <c r="G405" s="554"/>
      <c r="H405" s="556"/>
      <c r="I405" s="556"/>
      <c r="J405" s="525"/>
      <c r="K405" s="137">
        <v>10</v>
      </c>
      <c r="L405" s="80" t="str">
        <f>'Të dhënat për Lib. amë'!$AI$4</f>
        <v>Edukatë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54"/>
      <c r="R405" s="556"/>
      <c r="S405" s="556"/>
      <c r="T405" s="522"/>
      <c r="U405" s="525"/>
    </row>
    <row r="406" spans="1:21" ht="15" customHeight="1" thickBot="1" x14ac:dyDescent="0.3">
      <c r="A406" s="137">
        <v>11</v>
      </c>
      <c r="B406" s="80" t="str">
        <f>'Të dhënat për Lib. amë'!$AJ$4</f>
        <v>Edukatë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Mjaft.(2)</v>
      </c>
      <c r="D406" s="151"/>
      <c r="E406" s="81"/>
      <c r="F406" s="150" t="str">
        <f t="shared" si="18"/>
        <v>Mjaft.(2)</v>
      </c>
      <c r="G406" s="554"/>
      <c r="H406" s="556"/>
      <c r="I406" s="556"/>
      <c r="J406" s="525"/>
      <c r="K406" s="137">
        <v>11</v>
      </c>
      <c r="L406" s="80" t="str">
        <f>'Të dhënat për Lib. amë'!$AJ$4</f>
        <v>Edukatë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54"/>
      <c r="R406" s="556"/>
      <c r="S406" s="556"/>
      <c r="T406" s="522"/>
      <c r="U406" s="525"/>
    </row>
    <row r="407" spans="1:21" ht="15" customHeight="1" thickBot="1" x14ac:dyDescent="0.3">
      <c r="A407" s="137">
        <v>12</v>
      </c>
      <c r="B407" s="80" t="str">
        <f>'Të dhënat për Lib. amë'!$AK$4</f>
        <v>Teknologji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Mjaft.(2)</v>
      </c>
      <c r="D407" s="151"/>
      <c r="E407" s="81"/>
      <c r="F407" s="150" t="str">
        <f t="shared" si="18"/>
        <v>Mjaft.(2)</v>
      </c>
      <c r="G407" s="554"/>
      <c r="H407" s="556"/>
      <c r="I407" s="556"/>
      <c r="J407" s="525"/>
      <c r="K407" s="137">
        <v>12</v>
      </c>
      <c r="L407" s="80" t="str">
        <f>'Të dhënat për Lib. amë'!$AK$4</f>
        <v>Teknologji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54"/>
      <c r="R407" s="556"/>
      <c r="S407" s="556"/>
      <c r="T407" s="522"/>
      <c r="U407" s="525"/>
    </row>
    <row r="408" spans="1:21" ht="15" customHeight="1" thickBot="1" x14ac:dyDescent="0.3">
      <c r="A408" s="137">
        <v>13</v>
      </c>
      <c r="B408" s="80" t="str">
        <f>'Të dhënat për Lib. amë'!$AL$4</f>
        <v>Edukatë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Sh.Mirë(4)</v>
      </c>
      <c r="D408" s="151"/>
      <c r="E408" s="81"/>
      <c r="F408" s="150" t="str">
        <f t="shared" si="18"/>
        <v>Sh.Mirë(4)</v>
      </c>
      <c r="G408" s="554"/>
      <c r="H408" s="556"/>
      <c r="I408" s="556"/>
      <c r="J408" s="525"/>
      <c r="K408" s="137">
        <v>13</v>
      </c>
      <c r="L408" s="80" t="str">
        <f>'Të dhënat për Lib. amë'!$AL$4</f>
        <v>Edukatë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54"/>
      <c r="R408" s="556"/>
      <c r="S408" s="556"/>
      <c r="T408" s="522"/>
      <c r="U408" s="525"/>
    </row>
    <row r="409" spans="1:21" ht="15" customHeight="1" thickBot="1" x14ac:dyDescent="0.3">
      <c r="A409" s="137">
        <v>14</v>
      </c>
      <c r="B409" s="80" t="str">
        <f>'Të dhënat për Lib. amë'!$AM$4</f>
        <v>Mz. Ekologjia dhe mjedisi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54"/>
      <c r="H409" s="556"/>
      <c r="I409" s="556"/>
      <c r="J409" s="525"/>
      <c r="K409" s="137">
        <v>14</v>
      </c>
      <c r="L409" s="80" t="str">
        <f>'Të dhënat për Lib. amë'!$AM$4</f>
        <v>Mz. Ekologjia dhe mjedisi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54"/>
      <c r="R409" s="556"/>
      <c r="S409" s="556"/>
      <c r="T409" s="522"/>
      <c r="U409" s="525"/>
    </row>
    <row r="410" spans="1:21" ht="15" customHeight="1" thickBot="1" x14ac:dyDescent="0.3">
      <c r="A410" s="137">
        <v>15</v>
      </c>
      <c r="B410" s="80" t="str">
        <f>'Të dhënat për Lib. amë'!$AN$4</f>
        <v>Mz. Anglisht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54"/>
      <c r="H410" s="556"/>
      <c r="I410" s="556"/>
      <c r="J410" s="525"/>
      <c r="K410" s="137">
        <v>15</v>
      </c>
      <c r="L410" s="80" t="str">
        <f>'Të dhënat për Lib. amë'!$AN$4</f>
        <v>Mz. Anglisht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54"/>
      <c r="R410" s="556"/>
      <c r="S410" s="556"/>
      <c r="T410" s="522"/>
      <c r="U410" s="525"/>
    </row>
    <row r="411" spans="1:21" ht="15" customHeight="1" thickBot="1" x14ac:dyDescent="0.3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54"/>
      <c r="H411" s="556"/>
      <c r="I411" s="556"/>
      <c r="J411" s="525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54"/>
      <c r="R411" s="556"/>
      <c r="S411" s="556"/>
      <c r="T411" s="522"/>
      <c r="U411" s="525"/>
    </row>
    <row r="412" spans="1:21" ht="15" customHeight="1" thickBot="1" x14ac:dyDescent="0.3">
      <c r="A412" s="138"/>
      <c r="B412" s="105" t="str">
        <f>'Të dhënat për Lib. amë'!$AO$4</f>
        <v>Nota mesatare</v>
      </c>
      <c r="C412" s="106">
        <f>'Të dhënat për Lib. amë'!$AO$14</f>
        <v>1</v>
      </c>
      <c r="D412" s="106"/>
      <c r="E412" s="106"/>
      <c r="F412" s="152">
        <f>'Të dhënat për Lib. amë'!$AO$14</f>
        <v>1</v>
      </c>
      <c r="G412" s="555"/>
      <c r="H412" s="557"/>
      <c r="I412" s="557"/>
      <c r="J412" s="526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55"/>
      <c r="R412" s="557"/>
      <c r="S412" s="557"/>
      <c r="T412" s="577"/>
      <c r="U412" s="526"/>
    </row>
    <row r="413" spans="1:21" ht="14.1" customHeight="1" thickTop="1" x14ac:dyDescent="0.2">
      <c r="A413" s="139"/>
      <c r="B413" s="535" t="s">
        <v>126</v>
      </c>
      <c r="C413" s="535"/>
      <c r="D413" s="535"/>
      <c r="E413" s="140">
        <f>$I$392</f>
        <v>0</v>
      </c>
      <c r="F413" s="131" t="s">
        <v>104</v>
      </c>
      <c r="G413" s="552" t="str">
        <f>IF(F412=0,"I pa notuar",IF(F412=1,"Pamjaftueshëm (1)",IF(F412&lt;2.5,"Mjaftueshëm(2)",IF(F412&lt;3.5,"Mirë(3)",IF(F412&lt;4.5,"Shumë mirë(4)","Shkëlqyeshëm(5)")))))</f>
        <v>Pamjaftueshëm (1)</v>
      </c>
      <c r="H413" s="552"/>
      <c r="I413" s="552"/>
      <c r="J413" s="553"/>
      <c r="K413" s="139"/>
      <c r="L413" s="535" t="s">
        <v>116</v>
      </c>
      <c r="M413" s="535"/>
      <c r="N413" s="535"/>
      <c r="O413" s="140">
        <f>$S$392</f>
        <v>0</v>
      </c>
      <c r="P413" s="131" t="s">
        <v>104</v>
      </c>
      <c r="Q413" s="552" t="str">
        <f>IF(P412=0,"I pa notuar",IF(P412=1,"Pamjaftueshëm (1)",IF(P412&lt;2.5,"Mjaftueshëm(2)",IF(P412&lt;3.5,"Mirë(3)",IF(P412&lt;4.5,"Shumë mirë(4)","Shkëlqyeshëm(5)")))))</f>
        <v>I pa notuar</v>
      </c>
      <c r="R413" s="552"/>
      <c r="S413" s="552"/>
      <c r="T413" s="552"/>
      <c r="U413" s="553"/>
    </row>
    <row r="414" spans="1:21" ht="14.1" customHeight="1" x14ac:dyDescent="0.2">
      <c r="A414" s="139"/>
      <c r="B414" s="536" t="s">
        <v>117</v>
      </c>
      <c r="C414" s="536"/>
      <c r="D414" s="536"/>
      <c r="E414" s="536"/>
      <c r="F414" s="538"/>
      <c r="G414" s="538"/>
      <c r="H414" s="538"/>
      <c r="I414" s="538"/>
      <c r="J414" s="539"/>
      <c r="K414" s="139"/>
      <c r="L414" s="534" t="s">
        <v>117</v>
      </c>
      <c r="M414" s="534"/>
      <c r="N414" s="534"/>
      <c r="O414" s="534"/>
      <c r="P414" s="524"/>
      <c r="Q414" s="524"/>
      <c r="R414" s="524"/>
      <c r="S414" s="524"/>
      <c r="T414" s="524"/>
      <c r="U414" s="537"/>
    </row>
    <row r="415" spans="1:21" ht="14.1" customHeight="1" x14ac:dyDescent="0.2">
      <c r="A415" s="139"/>
      <c r="B415" s="538"/>
      <c r="C415" s="538"/>
      <c r="D415" s="538"/>
      <c r="E415" s="538"/>
      <c r="F415" s="538"/>
      <c r="G415" s="538"/>
      <c r="H415" s="538"/>
      <c r="I415" s="538"/>
      <c r="J415" s="539"/>
      <c r="K415" s="139"/>
      <c r="L415" s="524"/>
      <c r="M415" s="524"/>
      <c r="N415" s="524"/>
      <c r="O415" s="524"/>
      <c r="P415" s="524"/>
      <c r="Q415" s="524"/>
      <c r="R415" s="524"/>
      <c r="S415" s="524"/>
      <c r="T415" s="524"/>
      <c r="U415" s="537"/>
    </row>
    <row r="416" spans="1:21" ht="14.1" customHeight="1" x14ac:dyDescent="0.2">
      <c r="A416" s="139"/>
      <c r="B416" s="141" t="s">
        <v>118</v>
      </c>
      <c r="C416" s="111">
        <f>SUM(E416,H416)</f>
        <v>0</v>
      </c>
      <c r="D416" s="141" t="s">
        <v>119</v>
      </c>
      <c r="E416" s="143">
        <f>'Të dhënat për Lib. amë'!$AR$14</f>
        <v>0</v>
      </c>
      <c r="F416" s="540" t="s">
        <v>120</v>
      </c>
      <c r="G416" s="540"/>
      <c r="H416" s="527">
        <f>'Të dhënat për Lib. amë'!$AS$14</f>
        <v>0</v>
      </c>
      <c r="I416" s="527"/>
      <c r="J416" s="528"/>
      <c r="K416" s="139"/>
      <c r="L416" s="141" t="s">
        <v>118</v>
      </c>
      <c r="M416" s="111">
        <f>SUM(O416,R416)</f>
        <v>0</v>
      </c>
      <c r="N416" s="141" t="s">
        <v>119</v>
      </c>
      <c r="O416" s="111">
        <f>'Të dhënat për Lib. amë'!$AR$37</f>
        <v>0</v>
      </c>
      <c r="P416" s="540" t="s">
        <v>120</v>
      </c>
      <c r="Q416" s="540"/>
      <c r="R416" s="527">
        <f>'Të dhënat për Lib. amë'!$AS$37</f>
        <v>0</v>
      </c>
      <c r="S416" s="527"/>
      <c r="T416" s="527"/>
      <c r="U416" s="528"/>
    </row>
    <row r="417" spans="1:21" ht="14.1" customHeight="1" x14ac:dyDescent="0.2">
      <c r="A417" s="139"/>
      <c r="B417" s="522" t="s">
        <v>121</v>
      </c>
      <c r="C417" s="522"/>
      <c r="D417" s="524"/>
      <c r="E417" s="524"/>
      <c r="F417" s="524"/>
      <c r="G417" s="524"/>
      <c r="H417" s="524"/>
      <c r="I417" s="524"/>
      <c r="J417" s="537"/>
      <c r="K417" s="139"/>
      <c r="L417" s="522" t="s">
        <v>121</v>
      </c>
      <c r="M417" s="522"/>
      <c r="N417" s="527"/>
      <c r="O417" s="527"/>
      <c r="P417" s="527"/>
      <c r="Q417" s="527"/>
      <c r="R417" s="527"/>
      <c r="S417" s="527"/>
      <c r="T417" s="527"/>
      <c r="U417" s="528"/>
    </row>
    <row r="418" spans="1:21" ht="14.1" customHeight="1" x14ac:dyDescent="0.2">
      <c r="A418" s="139"/>
      <c r="B418" s="522" t="s">
        <v>122</v>
      </c>
      <c r="C418" s="522"/>
      <c r="D418" s="523">
        <f>$D$40</f>
        <v>0</v>
      </c>
      <c r="E418" s="523"/>
      <c r="F418" s="131" t="s">
        <v>123</v>
      </c>
      <c r="G418" s="524">
        <f>$G$40</f>
        <v>0</v>
      </c>
      <c r="H418" s="524"/>
      <c r="I418" s="524"/>
      <c r="J418" s="209"/>
      <c r="K418" s="139"/>
      <c r="L418" s="522" t="s">
        <v>122</v>
      </c>
      <c r="M418" s="522"/>
      <c r="N418" s="523">
        <f>$D$40</f>
        <v>0</v>
      </c>
      <c r="O418" s="523"/>
      <c r="P418" s="131" t="s">
        <v>123</v>
      </c>
      <c r="Q418" s="524">
        <f>$G$40</f>
        <v>0</v>
      </c>
      <c r="R418" s="524"/>
      <c r="S418" s="524"/>
      <c r="T418" s="565"/>
      <c r="U418" s="566"/>
    </row>
    <row r="419" spans="1:21" ht="14.1" customHeight="1" x14ac:dyDescent="0.2">
      <c r="A419" s="139"/>
      <c r="B419" s="522" t="s">
        <v>124</v>
      </c>
      <c r="C419" s="522"/>
      <c r="D419" s="523"/>
      <c r="E419" s="523"/>
      <c r="F419" s="131" t="s">
        <v>123</v>
      </c>
      <c r="G419" s="524"/>
      <c r="H419" s="524"/>
      <c r="I419" s="524"/>
      <c r="J419" s="209"/>
      <c r="K419" s="139"/>
      <c r="L419" s="522" t="s">
        <v>124</v>
      </c>
      <c r="M419" s="522"/>
      <c r="N419" s="523"/>
      <c r="O419" s="523"/>
      <c r="P419" s="131" t="s">
        <v>123</v>
      </c>
      <c r="Q419" s="524"/>
      <c r="R419" s="524"/>
      <c r="S419" s="524"/>
      <c r="T419" s="565"/>
      <c r="U419" s="566"/>
    </row>
    <row r="420" spans="1:21" ht="14.1" customHeight="1" x14ac:dyDescent="0.2">
      <c r="A420" s="142"/>
      <c r="B420" s="520" t="s">
        <v>125</v>
      </c>
      <c r="C420" s="520"/>
      <c r="D420" s="520"/>
      <c r="E420" s="520"/>
      <c r="F420" s="521"/>
      <c r="G420" s="521"/>
      <c r="H420" s="521"/>
      <c r="I420" s="521"/>
      <c r="J420" s="207"/>
      <c r="K420" s="142"/>
      <c r="L420" s="520" t="s">
        <v>125</v>
      </c>
      <c r="M420" s="520"/>
      <c r="N420" s="520"/>
      <c r="O420" s="520"/>
      <c r="P420" s="521"/>
      <c r="Q420" s="521"/>
      <c r="R420" s="521"/>
      <c r="S420" s="521"/>
      <c r="T420" s="560"/>
      <c r="U420" s="561"/>
    </row>
    <row r="421" spans="1:21" ht="15" customHeight="1" x14ac:dyDescent="0.25">
      <c r="A421" s="132"/>
      <c r="B421" s="133" t="s">
        <v>72</v>
      </c>
      <c r="C421" s="134" t="str">
        <f>'Të dhënat për Lib. amë'!$B$5</f>
        <v>VIII</v>
      </c>
      <c r="D421" s="133" t="s">
        <v>73</v>
      </c>
      <c r="E421" s="134">
        <f>'Të dhënat për Lib. amë'!$C$5</f>
        <v>1</v>
      </c>
      <c r="F421" s="133"/>
      <c r="G421" s="573" t="s">
        <v>74</v>
      </c>
      <c r="H421" s="573"/>
      <c r="I421" s="574" t="str">
        <f>'Të dhënat për Lib. amë'!$D$5</f>
        <v>2014/2015</v>
      </c>
      <c r="J421" s="575"/>
      <c r="K421" s="132"/>
      <c r="L421" s="133" t="s">
        <v>72</v>
      </c>
      <c r="M421" s="134" t="str">
        <f>'Të dhënat për Lib. amë'!$B$5</f>
        <v>VIII</v>
      </c>
      <c r="N421" s="133" t="s">
        <v>73</v>
      </c>
      <c r="O421" s="134">
        <f>'Të dhënat për Lib. amë'!$C$5</f>
        <v>1</v>
      </c>
      <c r="P421" s="133"/>
      <c r="Q421" s="573" t="s">
        <v>74</v>
      </c>
      <c r="R421" s="573"/>
      <c r="S421" s="574" t="str">
        <f>'Të dhënat për Lib. amë'!$D$5</f>
        <v>2014/2015</v>
      </c>
      <c r="T421" s="574"/>
      <c r="U421" s="575"/>
    </row>
    <row r="422" spans="1:21" ht="15" customHeight="1" x14ac:dyDescent="0.2">
      <c r="A422" s="135"/>
      <c r="B422" s="95" t="s">
        <v>75</v>
      </c>
      <c r="C422" s="567" t="str">
        <f>'Të dhënat për Lib. amë'!$E$5</f>
        <v>Klasa e tetë</v>
      </c>
      <c r="D422" s="567"/>
      <c r="E422" s="567"/>
      <c r="F422" s="567"/>
      <c r="G422" s="567"/>
      <c r="H422" s="567"/>
      <c r="I422" s="567"/>
      <c r="J422" s="568"/>
      <c r="K422" s="135"/>
      <c r="L422" s="95" t="s">
        <v>75</v>
      </c>
      <c r="M422" s="567" t="str">
        <f>'Të dhënat për Lib. amë'!$E$5</f>
        <v>Klasa e tetë</v>
      </c>
      <c r="N422" s="567"/>
      <c r="O422" s="567"/>
      <c r="P422" s="567"/>
      <c r="Q422" s="567"/>
      <c r="R422" s="567"/>
      <c r="S422" s="567"/>
      <c r="T422" s="567"/>
      <c r="U422" s="568"/>
    </row>
    <row r="423" spans="1:21" ht="15" customHeight="1" x14ac:dyDescent="0.2">
      <c r="A423" s="135"/>
      <c r="B423" s="95" t="s">
        <v>76</v>
      </c>
      <c r="C423" s="567" t="str">
        <f>'Të dhënat për Lib. amë'!$F$5</f>
        <v>SH F M U"Shkëndija " Suharekë</v>
      </c>
      <c r="D423" s="567"/>
      <c r="E423" s="567"/>
      <c r="F423" s="567"/>
      <c r="G423" s="567"/>
      <c r="H423" s="567"/>
      <c r="I423" s="567"/>
      <c r="J423" s="568"/>
      <c r="K423" s="135"/>
      <c r="L423" s="95" t="s">
        <v>76</v>
      </c>
      <c r="M423" s="567" t="str">
        <f>'Të dhënat për Lib. amë'!$F$5</f>
        <v>SH F M U"Shkëndija " Suharekë</v>
      </c>
      <c r="N423" s="567"/>
      <c r="O423" s="567"/>
      <c r="P423" s="567"/>
      <c r="Q423" s="567"/>
      <c r="R423" s="567"/>
      <c r="S423" s="567"/>
      <c r="T423" s="567"/>
      <c r="U423" s="568"/>
    </row>
    <row r="424" spans="1:21" ht="15" customHeight="1" x14ac:dyDescent="0.3">
      <c r="A424" s="529" t="s">
        <v>83</v>
      </c>
      <c r="B424" s="530"/>
      <c r="C424" s="530"/>
      <c r="D424" s="530"/>
      <c r="E424" s="530"/>
      <c r="F424" s="530"/>
      <c r="G424" s="530"/>
      <c r="H424" s="530"/>
      <c r="I424" s="530"/>
      <c r="J424" s="531"/>
      <c r="K424" s="529" t="s">
        <v>83</v>
      </c>
      <c r="L424" s="530"/>
      <c r="M424" s="530"/>
      <c r="N424" s="530"/>
      <c r="O424" s="530"/>
      <c r="P424" s="530"/>
      <c r="Q424" s="530"/>
      <c r="R424" s="530"/>
      <c r="S424" s="530"/>
      <c r="T424" s="530"/>
      <c r="U424" s="531"/>
    </row>
    <row r="425" spans="1:21" ht="15" customHeight="1" x14ac:dyDescent="0.2">
      <c r="A425" s="135"/>
      <c r="B425" s="95" t="s">
        <v>36</v>
      </c>
      <c r="C425" s="527" t="str">
        <f>'Të dhënat për Lib. amë'!$G$15</f>
        <v>Defrim Tutaj</v>
      </c>
      <c r="D425" s="527"/>
      <c r="E425" s="522" t="s">
        <v>84</v>
      </c>
      <c r="F425" s="522"/>
      <c r="G425" s="522"/>
      <c r="H425" s="532" t="str">
        <f>'Të dhënat për Lib. amë'!$I$15</f>
        <v>Nexhat</v>
      </c>
      <c r="I425" s="532"/>
      <c r="J425" s="533"/>
      <c r="K425" s="135"/>
      <c r="L425" s="95" t="s">
        <v>36</v>
      </c>
      <c r="M425" s="527">
        <f>'Të dhënat për Lib. amë'!$G$38</f>
        <v>0</v>
      </c>
      <c r="N425" s="527"/>
      <c r="O425" s="522" t="s">
        <v>84</v>
      </c>
      <c r="P425" s="522"/>
      <c r="Q425" s="522"/>
      <c r="R425" s="532">
        <f>'Të dhënat për Lib. amë'!$I$38</f>
        <v>0</v>
      </c>
      <c r="S425" s="532"/>
      <c r="T425" s="532"/>
      <c r="U425" s="533"/>
    </row>
    <row r="426" spans="1:21" ht="15" customHeight="1" x14ac:dyDescent="0.2">
      <c r="A426" s="135"/>
      <c r="B426" s="97" t="s">
        <v>85</v>
      </c>
      <c r="C426" s="114">
        <f>'Të dhënat për Lib. amë'!$J$15</f>
        <v>0</v>
      </c>
      <c r="D426" s="522" t="s">
        <v>86</v>
      </c>
      <c r="E426" s="522"/>
      <c r="F426" s="112">
        <f>'Të dhënat për Lib. amë'!$K$15</f>
        <v>0</v>
      </c>
      <c r="G426" s="562"/>
      <c r="H426" s="562"/>
      <c r="I426" s="562"/>
      <c r="J426" s="563"/>
      <c r="K426" s="135"/>
      <c r="L426" s="97" t="s">
        <v>85</v>
      </c>
      <c r="M426" s="114">
        <f>'Të dhënat për Lib. amë'!$J$38</f>
        <v>0</v>
      </c>
      <c r="N426" s="522" t="s">
        <v>86</v>
      </c>
      <c r="O426" s="522"/>
      <c r="P426" s="112">
        <f>'Të dhënat për Lib. amë'!$K$38</f>
        <v>0</v>
      </c>
      <c r="Q426" s="534"/>
      <c r="R426" s="534"/>
      <c r="S426" s="534"/>
      <c r="T426" s="534"/>
      <c r="U426" s="564"/>
    </row>
    <row r="427" spans="1:21" ht="15" customHeight="1" x14ac:dyDescent="0.2">
      <c r="A427" s="135"/>
      <c r="B427" s="98" t="s">
        <v>94</v>
      </c>
      <c r="C427" s="112">
        <f>'Të dhënat për Lib. amë'!$L$15</f>
        <v>0</v>
      </c>
      <c r="D427" s="94" t="s">
        <v>95</v>
      </c>
      <c r="E427" s="111">
        <f>'Të dhënat për Lib. amë'!$M$15</f>
        <v>0</v>
      </c>
      <c r="F427" s="95" t="s">
        <v>96</v>
      </c>
      <c r="G427" s="569">
        <f>'Të dhënat për Lib. amë'!$N$15</f>
        <v>0</v>
      </c>
      <c r="H427" s="569"/>
      <c r="I427" s="97" t="s">
        <v>113</v>
      </c>
      <c r="J427" s="210">
        <f>'Të dhënat për Lib. amë'!$O$15</f>
        <v>0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9">
        <f>'Të dhënat për Lib. amë'!$N$38</f>
        <v>0</v>
      </c>
      <c r="R427" s="569"/>
      <c r="S427" s="97" t="s">
        <v>113</v>
      </c>
      <c r="T427" s="527">
        <f>'Të dhënat për Lib. amë'!$O$38</f>
        <v>0</v>
      </c>
      <c r="U427" s="528"/>
    </row>
    <row r="428" spans="1:21" ht="15" customHeight="1" x14ac:dyDescent="0.2">
      <c r="A428" s="135"/>
      <c r="B428" s="534" t="s">
        <v>92</v>
      </c>
      <c r="C428" s="534"/>
      <c r="D428" s="110">
        <f>'Të dhënat për Lib. amë'!$A$15</f>
        <v>11</v>
      </c>
      <c r="E428" s="522" t="s">
        <v>93</v>
      </c>
      <c r="F428" s="522"/>
      <c r="G428" s="522"/>
      <c r="H428" s="527">
        <f>'Të dhënat për Lib. amë'!$A$15</f>
        <v>11</v>
      </c>
      <c r="I428" s="527"/>
      <c r="J428" s="528"/>
      <c r="K428" s="135"/>
      <c r="L428" s="534" t="s">
        <v>92</v>
      </c>
      <c r="M428" s="534"/>
      <c r="N428" s="110">
        <f>'Të dhënat për Lib. amë'!$A$38</f>
        <v>34</v>
      </c>
      <c r="O428" s="522">
        <f>'Të dhënat për Lib. amë'!$M$38</f>
        <v>0</v>
      </c>
      <c r="P428" s="522"/>
      <c r="Q428" s="522"/>
      <c r="R428" s="527">
        <f>'Të dhënat për Lib. amë'!$A$38</f>
        <v>34</v>
      </c>
      <c r="S428" s="527"/>
      <c r="T428" s="527"/>
      <c r="U428" s="528"/>
    </row>
    <row r="429" spans="1:21" ht="15" customHeight="1" x14ac:dyDescent="0.2">
      <c r="A429" s="135"/>
      <c r="B429" s="570" t="s">
        <v>98</v>
      </c>
      <c r="C429" s="570"/>
      <c r="D429" s="527">
        <f>'Të dhënat për Lib. amë'!$P$15</f>
        <v>0</v>
      </c>
      <c r="E429" s="527"/>
      <c r="F429" s="527"/>
      <c r="G429" s="527"/>
      <c r="H429" s="527"/>
      <c r="I429" s="527"/>
      <c r="J429" s="528"/>
      <c r="K429" s="135"/>
      <c r="L429" s="570" t="s">
        <v>98</v>
      </c>
      <c r="M429" s="570"/>
      <c r="N429" s="527">
        <f>'Të dhënat për Lib. amë'!$P$38</f>
        <v>0</v>
      </c>
      <c r="O429" s="527"/>
      <c r="P429" s="527"/>
      <c r="Q429" s="527"/>
      <c r="R429" s="527"/>
      <c r="S429" s="527"/>
      <c r="T429" s="527"/>
      <c r="U429" s="528"/>
    </row>
    <row r="430" spans="1:21" ht="15" customHeight="1" x14ac:dyDescent="0.3">
      <c r="A430" s="529" t="s">
        <v>91</v>
      </c>
      <c r="B430" s="530"/>
      <c r="C430" s="530"/>
      <c r="D430" s="530"/>
      <c r="E430" s="530"/>
      <c r="F430" s="530"/>
      <c r="G430" s="530"/>
      <c r="H430" s="530"/>
      <c r="I430" s="530"/>
      <c r="J430" s="531"/>
      <c r="K430" s="529" t="s">
        <v>91</v>
      </c>
      <c r="L430" s="530"/>
      <c r="M430" s="530"/>
      <c r="N430" s="530"/>
      <c r="O430" s="530"/>
      <c r="P430" s="530"/>
      <c r="Q430" s="530"/>
      <c r="R430" s="530"/>
      <c r="S430" s="530"/>
      <c r="T430" s="530"/>
      <c r="U430" s="531"/>
    </row>
    <row r="431" spans="1:21" ht="15" customHeight="1" x14ac:dyDescent="0.2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18" t="s">
        <v>105</v>
      </c>
      <c r="G431" s="518"/>
      <c r="H431" s="518"/>
      <c r="I431" s="527">
        <f>'Të dhënat për Lib. amë'!$S$15</f>
        <v>0</v>
      </c>
      <c r="J431" s="528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18" t="s">
        <v>105</v>
      </c>
      <c r="Q431" s="518"/>
      <c r="R431" s="518"/>
      <c r="S431" s="527">
        <f>'Të dhënat për Lib. amë'!$S$38</f>
        <v>0</v>
      </c>
      <c r="T431" s="527"/>
      <c r="U431" s="528"/>
    </row>
    <row r="432" spans="1:21" ht="15" customHeight="1" x14ac:dyDescent="0.2">
      <c r="A432" s="135"/>
      <c r="B432" s="98" t="s">
        <v>110</v>
      </c>
      <c r="C432" s="111">
        <f>'Të dhënat për Lib. amë'!$T$15</f>
        <v>0</v>
      </c>
      <c r="D432" s="114">
        <f>'Të dhënat për Lib. amë'!$U$15</f>
        <v>0</v>
      </c>
      <c r="E432" s="101" t="s">
        <v>111</v>
      </c>
      <c r="F432" s="113">
        <f>'Të dhënat për Lib. amë'!$V$15</f>
        <v>0</v>
      </c>
      <c r="G432" s="518" t="s">
        <v>112</v>
      </c>
      <c r="H432" s="518"/>
      <c r="I432" s="527">
        <f>'Të dhënat për Lib. amë'!$W$15</f>
        <v>0</v>
      </c>
      <c r="J432" s="528"/>
      <c r="K432" s="135"/>
      <c r="L432" s="98" t="s">
        <v>110</v>
      </c>
      <c r="M432" s="111">
        <f>'Të dhënat për Lib. amë'!$T$38</f>
        <v>0</v>
      </c>
      <c r="N432" s="103">
        <f>'Të dhënat për Lib. amë'!$U$38</f>
        <v>0</v>
      </c>
      <c r="O432" s="101" t="s">
        <v>111</v>
      </c>
      <c r="P432" s="113">
        <f>'Të dhënat për Lib. amë'!$V$38</f>
        <v>0</v>
      </c>
      <c r="Q432" s="518" t="s">
        <v>112</v>
      </c>
      <c r="R432" s="518"/>
      <c r="S432" s="527">
        <f>'Të dhënat për Lib. amë'!$W$38</f>
        <v>0</v>
      </c>
      <c r="T432" s="527"/>
      <c r="U432" s="528"/>
    </row>
    <row r="433" spans="1:21" ht="15" customHeight="1" x14ac:dyDescent="0.3">
      <c r="A433" s="529" t="s">
        <v>108</v>
      </c>
      <c r="B433" s="530"/>
      <c r="C433" s="530"/>
      <c r="D433" s="530"/>
      <c r="E433" s="530"/>
      <c r="F433" s="530"/>
      <c r="G433" s="530"/>
      <c r="H433" s="530"/>
      <c r="I433" s="530"/>
      <c r="J433" s="531"/>
      <c r="K433" s="529" t="s">
        <v>108</v>
      </c>
      <c r="L433" s="530"/>
      <c r="M433" s="530"/>
      <c r="N433" s="530"/>
      <c r="O433" s="530"/>
      <c r="P433" s="530"/>
      <c r="Q433" s="530"/>
      <c r="R433" s="530"/>
      <c r="S433" s="530"/>
      <c r="T433" s="530"/>
      <c r="U433" s="531"/>
    </row>
    <row r="434" spans="1:21" ht="15" customHeight="1" x14ac:dyDescent="0.2">
      <c r="A434" s="135"/>
      <c r="B434" s="518" t="s">
        <v>107</v>
      </c>
      <c r="C434" s="518"/>
      <c r="D434" s="114">
        <f>'Të dhënat për Lib. amë'!$X$15</f>
        <v>0</v>
      </c>
      <c r="E434" s="519" t="s">
        <v>109</v>
      </c>
      <c r="F434" s="519"/>
      <c r="G434" s="519"/>
      <c r="H434" s="519"/>
      <c r="I434" s="527">
        <f>'Të dhënat për Lib. amë'!$Y$15</f>
        <v>0</v>
      </c>
      <c r="J434" s="528"/>
      <c r="K434" s="135"/>
      <c r="L434" s="518" t="s">
        <v>107</v>
      </c>
      <c r="M434" s="518"/>
      <c r="N434" s="114">
        <f>'Të dhënat për Lib. amë'!$X$38</f>
        <v>0</v>
      </c>
      <c r="O434" s="519" t="s">
        <v>109</v>
      </c>
      <c r="P434" s="519"/>
      <c r="Q434" s="519"/>
      <c r="R434" s="519"/>
      <c r="S434" s="527">
        <f>'Të dhënat për Lib. amë'!$Y$38</f>
        <v>0</v>
      </c>
      <c r="T434" s="527"/>
      <c r="U434" s="528"/>
    </row>
    <row r="435" spans="1:21" ht="15" customHeight="1" thickBot="1" x14ac:dyDescent="0.25">
      <c r="A435" s="135"/>
      <c r="B435" s="98" t="s">
        <v>115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115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Top="1" thickBot="1" x14ac:dyDescent="0.3">
      <c r="A436" s="541" t="s">
        <v>82</v>
      </c>
      <c r="B436" s="543" t="s">
        <v>81</v>
      </c>
      <c r="C436" s="545" t="s">
        <v>5</v>
      </c>
      <c r="D436" s="546"/>
      <c r="E436" s="546"/>
      <c r="F436" s="546"/>
      <c r="G436" s="546"/>
      <c r="H436" s="546"/>
      <c r="I436" s="546"/>
      <c r="J436" s="547"/>
      <c r="K436" s="541" t="s">
        <v>82</v>
      </c>
      <c r="L436" s="543" t="s">
        <v>81</v>
      </c>
      <c r="M436" s="545" t="s">
        <v>5</v>
      </c>
      <c r="N436" s="546"/>
      <c r="O436" s="546"/>
      <c r="P436" s="546"/>
      <c r="Q436" s="546"/>
      <c r="R436" s="546"/>
      <c r="S436" s="546"/>
      <c r="T436" s="546"/>
      <c r="U436" s="547"/>
    </row>
    <row r="437" spans="1:21" ht="50.1" customHeight="1" thickBot="1" x14ac:dyDescent="0.3">
      <c r="A437" s="542"/>
      <c r="B437" s="544"/>
      <c r="C437" s="93" t="s">
        <v>78</v>
      </c>
      <c r="D437" s="93" t="s">
        <v>77</v>
      </c>
      <c r="E437" s="93" t="s">
        <v>80</v>
      </c>
      <c r="F437" s="93" t="s">
        <v>79</v>
      </c>
      <c r="G437" s="548"/>
      <c r="H437" s="550"/>
      <c r="I437" s="550"/>
      <c r="J437" s="558" t="s">
        <v>90</v>
      </c>
      <c r="K437" s="542"/>
      <c r="L437" s="544"/>
      <c r="M437" s="93" t="s">
        <v>78</v>
      </c>
      <c r="N437" s="93" t="s">
        <v>77</v>
      </c>
      <c r="O437" s="93" t="s">
        <v>80</v>
      </c>
      <c r="P437" s="93" t="s">
        <v>79</v>
      </c>
      <c r="Q437" s="548"/>
      <c r="R437" s="550"/>
      <c r="S437" s="550"/>
      <c r="T437" s="571" t="s">
        <v>90</v>
      </c>
      <c r="U437" s="576"/>
    </row>
    <row r="438" spans="1:21" ht="15" customHeight="1" thickBot="1" x14ac:dyDescent="0.3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Pamjaft.(1)</v>
      </c>
      <c r="D438" s="151"/>
      <c r="E438" s="81"/>
      <c r="F438" s="150" t="str">
        <f>IF(OR(D438=0),C438,D438)</f>
        <v>Pamjaft.(1)</v>
      </c>
      <c r="G438" s="549"/>
      <c r="H438" s="551"/>
      <c r="I438" s="551"/>
      <c r="J438" s="559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9"/>
      <c r="R438" s="551"/>
      <c r="S438" s="551"/>
      <c r="T438" s="572"/>
      <c r="U438" s="525"/>
    </row>
    <row r="439" spans="1:21" ht="15" customHeight="1" thickBot="1" x14ac:dyDescent="0.3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Pamjaft.(1)</v>
      </c>
      <c r="D439" s="151"/>
      <c r="E439" s="81"/>
      <c r="F439" s="150" t="str">
        <f t="shared" ref="F439:F452" si="20">IF(OR(D439=0),C439,D439)</f>
        <v>Pamjaft.(1)</v>
      </c>
      <c r="G439" s="549"/>
      <c r="H439" s="551"/>
      <c r="I439" s="551"/>
      <c r="J439" s="559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t="shared" ref="P439:P452" si="21">IF(OR(N439=0),M439,N439)</f>
        <v>-</v>
      </c>
      <c r="Q439" s="549"/>
      <c r="R439" s="551"/>
      <c r="S439" s="551"/>
      <c r="T439" s="572"/>
      <c r="U439" s="525"/>
    </row>
    <row r="440" spans="1:21" ht="15" customHeight="1" thickBot="1" x14ac:dyDescent="0.3">
      <c r="A440" s="137">
        <v>3</v>
      </c>
      <c r="B440" s="80" t="str">
        <f>'Të dhënat për Lib. amë'!$AB$4</f>
        <v>Matematikë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51"/>
      <c r="E440" s="81"/>
      <c r="F440" s="150" t="str">
        <f t="shared" si="20"/>
        <v>Mjaft.(2)</v>
      </c>
      <c r="G440" s="549"/>
      <c r="H440" s="551"/>
      <c r="I440" s="551"/>
      <c r="J440" s="559"/>
      <c r="K440" s="137">
        <v>3</v>
      </c>
      <c r="L440" s="177" t="str">
        <f>'Të dhënat për Lib. amë'!$AB$4</f>
        <v>Matematikë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9"/>
      <c r="R440" s="551"/>
      <c r="S440" s="551"/>
      <c r="T440" s="572"/>
      <c r="U440" s="525"/>
    </row>
    <row r="441" spans="1:21" ht="15" customHeight="1" thickBot="1" x14ac:dyDescent="0.3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Mjaft.(2)</v>
      </c>
      <c r="D441" s="151"/>
      <c r="E441" s="81"/>
      <c r="F441" s="150" t="str">
        <f t="shared" si="20"/>
        <v>Mjaft.(2)</v>
      </c>
      <c r="G441" s="549"/>
      <c r="H441" s="551"/>
      <c r="I441" s="551"/>
      <c r="J441" s="559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9"/>
      <c r="R441" s="551"/>
      <c r="S441" s="551"/>
      <c r="T441" s="572"/>
      <c r="U441" s="525"/>
    </row>
    <row r="442" spans="1:21" ht="15" customHeight="1" thickBot="1" x14ac:dyDescent="0.3">
      <c r="A442" s="137">
        <v>5</v>
      </c>
      <c r="B442" s="80" t="str">
        <f>'Të dhënat për Lib. amë'!$AD$4</f>
        <v>Fizikë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Mjaft.(2)</v>
      </c>
      <c r="D442" s="153"/>
      <c r="E442" s="81"/>
      <c r="F442" s="150" t="str">
        <f t="shared" si="20"/>
        <v>Mjaft.(2)</v>
      </c>
      <c r="G442" s="549"/>
      <c r="H442" s="551"/>
      <c r="I442" s="551"/>
      <c r="J442" s="559"/>
      <c r="K442" s="137">
        <v>5</v>
      </c>
      <c r="L442" s="177" t="str">
        <f>'Të dhënat për Lib. amë'!$AD$4</f>
        <v>Fizikë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9"/>
      <c r="R442" s="551"/>
      <c r="S442" s="551"/>
      <c r="T442" s="572"/>
      <c r="U442" s="525"/>
    </row>
    <row r="443" spans="1:21" ht="15" customHeight="1" thickBot="1" x14ac:dyDescent="0.3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49"/>
      <c r="H443" s="551"/>
      <c r="I443" s="551"/>
      <c r="J443" s="559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9"/>
      <c r="R443" s="551"/>
      <c r="S443" s="551"/>
      <c r="T443" s="572"/>
      <c r="U443" s="525"/>
    </row>
    <row r="444" spans="1:21" ht="15" customHeight="1" thickBot="1" x14ac:dyDescent="0.3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Pamjaft.(1)</v>
      </c>
      <c r="D444" s="151"/>
      <c r="E444" s="81"/>
      <c r="F444" s="150" t="str">
        <f t="shared" si="20"/>
        <v>Pamjaft.(1)</v>
      </c>
      <c r="G444" s="554" t="s">
        <v>87</v>
      </c>
      <c r="H444" s="556" t="s">
        <v>88</v>
      </c>
      <c r="I444" s="556" t="s">
        <v>89</v>
      </c>
      <c r="J444" s="525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54" t="s">
        <v>87</v>
      </c>
      <c r="R444" s="556" t="s">
        <v>88</v>
      </c>
      <c r="S444" s="556" t="s">
        <v>89</v>
      </c>
      <c r="T444" s="522"/>
      <c r="U444" s="525"/>
    </row>
    <row r="445" spans="1:21" ht="15" customHeight="1" thickBot="1" x14ac:dyDescent="0.3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Pamjaft.(1)</v>
      </c>
      <c r="D445" s="151"/>
      <c r="E445" s="81"/>
      <c r="F445" s="150" t="str">
        <f t="shared" si="20"/>
        <v>Pamjaft.(1)</v>
      </c>
      <c r="G445" s="554"/>
      <c r="H445" s="556"/>
      <c r="I445" s="556"/>
      <c r="J445" s="525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54"/>
      <c r="R445" s="556"/>
      <c r="S445" s="556"/>
      <c r="T445" s="522"/>
      <c r="U445" s="525"/>
    </row>
    <row r="446" spans="1:21" ht="15" customHeight="1" thickBot="1" x14ac:dyDescent="0.3">
      <c r="A446" s="137">
        <v>9</v>
      </c>
      <c r="B446" s="80" t="str">
        <f>'Të dhënat për Lib. amë'!$AH$4</f>
        <v>Edukatë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Mjaft.(2)</v>
      </c>
      <c r="D446" s="151"/>
      <c r="E446" s="81"/>
      <c r="F446" s="150" t="str">
        <f t="shared" si="20"/>
        <v>Mjaft.(2)</v>
      </c>
      <c r="G446" s="554"/>
      <c r="H446" s="556"/>
      <c r="I446" s="556"/>
      <c r="J446" s="525"/>
      <c r="K446" s="137">
        <v>9</v>
      </c>
      <c r="L446" s="177" t="str">
        <f>'Të dhënat për Lib. amë'!$AH$4</f>
        <v>Edukatë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54"/>
      <c r="R446" s="556"/>
      <c r="S446" s="556"/>
      <c r="T446" s="522"/>
      <c r="U446" s="525"/>
    </row>
    <row r="447" spans="1:21" ht="15" customHeight="1" thickBot="1" x14ac:dyDescent="0.3">
      <c r="A447" s="137">
        <v>10</v>
      </c>
      <c r="B447" s="80" t="str">
        <f>'Të dhënat për Lib. amë'!$AI$4</f>
        <v>Edukatë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Mjaft.(2)</v>
      </c>
      <c r="D447" s="151"/>
      <c r="E447" s="81"/>
      <c r="F447" s="150" t="str">
        <f t="shared" si="20"/>
        <v>Mjaft.(2)</v>
      </c>
      <c r="G447" s="554"/>
      <c r="H447" s="556"/>
      <c r="I447" s="556"/>
      <c r="J447" s="525"/>
      <c r="K447" s="137">
        <v>10</v>
      </c>
      <c r="L447" s="177" t="str">
        <f>'Të dhënat për Lib. amë'!$AI$4</f>
        <v>Edukatë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54"/>
      <c r="R447" s="556"/>
      <c r="S447" s="556"/>
      <c r="T447" s="522"/>
      <c r="U447" s="525"/>
    </row>
    <row r="448" spans="1:21" ht="15" customHeight="1" thickBot="1" x14ac:dyDescent="0.3">
      <c r="A448" s="137">
        <v>11</v>
      </c>
      <c r="B448" s="80" t="str">
        <f>'Të dhënat për Lib. amë'!$AJ$4</f>
        <v>Edukatë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Mjaft.(2)</v>
      </c>
      <c r="D448" s="151"/>
      <c r="E448" s="81"/>
      <c r="F448" s="150" t="str">
        <f t="shared" si="20"/>
        <v>Mjaft.(2)</v>
      </c>
      <c r="G448" s="554"/>
      <c r="H448" s="556"/>
      <c r="I448" s="556"/>
      <c r="J448" s="525"/>
      <c r="K448" s="137">
        <v>11</v>
      </c>
      <c r="L448" s="177" t="str">
        <f>'Të dhënat për Lib. amë'!$AJ$4</f>
        <v>Edukatë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54"/>
      <c r="R448" s="556"/>
      <c r="S448" s="556"/>
      <c r="T448" s="522"/>
      <c r="U448" s="525"/>
    </row>
    <row r="449" spans="1:21" ht="15" customHeight="1" thickBot="1" x14ac:dyDescent="0.3">
      <c r="A449" s="137">
        <v>12</v>
      </c>
      <c r="B449" s="80" t="str">
        <f>'Të dhënat për Lib. amë'!$AK$4</f>
        <v>Teknologji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Mjaft.(2)</v>
      </c>
      <c r="D449" s="151"/>
      <c r="E449" s="81"/>
      <c r="F449" s="150" t="str">
        <f t="shared" si="20"/>
        <v>Mjaft.(2)</v>
      </c>
      <c r="G449" s="554"/>
      <c r="H449" s="556"/>
      <c r="I449" s="556"/>
      <c r="J449" s="525"/>
      <c r="K449" s="137">
        <v>12</v>
      </c>
      <c r="L449" s="177" t="str">
        <f>'Të dhënat për Lib. amë'!$AK$4</f>
        <v>Teknologji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54"/>
      <c r="R449" s="556"/>
      <c r="S449" s="556"/>
      <c r="T449" s="522"/>
      <c r="U449" s="525"/>
    </row>
    <row r="450" spans="1:21" ht="15" customHeight="1" thickBot="1" x14ac:dyDescent="0.3">
      <c r="A450" s="137">
        <v>13</v>
      </c>
      <c r="B450" s="80" t="str">
        <f>'Të dhënat për Lib. amë'!$AL$4</f>
        <v>Edukatë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Mirë(3)</v>
      </c>
      <c r="D450" s="151"/>
      <c r="E450" s="81"/>
      <c r="F450" s="150" t="str">
        <f t="shared" si="20"/>
        <v>Mirë(3)</v>
      </c>
      <c r="G450" s="554"/>
      <c r="H450" s="556"/>
      <c r="I450" s="556"/>
      <c r="J450" s="525"/>
      <c r="K450" s="137">
        <v>13</v>
      </c>
      <c r="L450" s="177" t="str">
        <f>'Të dhënat për Lib. amë'!$AL$4</f>
        <v>Edukatë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54"/>
      <c r="R450" s="556"/>
      <c r="S450" s="556"/>
      <c r="T450" s="522"/>
      <c r="U450" s="525"/>
    </row>
    <row r="451" spans="1:21" ht="15" customHeight="1" thickBot="1" x14ac:dyDescent="0.3">
      <c r="A451" s="137">
        <v>14</v>
      </c>
      <c r="B451" s="80" t="str">
        <f>'Të dhënat për Lib. amë'!$AM$4</f>
        <v>Mz. Ekologjia dhe mjedisi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54"/>
      <c r="H451" s="556"/>
      <c r="I451" s="556"/>
      <c r="J451" s="525"/>
      <c r="K451" s="137">
        <v>14</v>
      </c>
      <c r="L451" s="177" t="str">
        <f>'Të dhënat për Lib. amë'!$AM$4</f>
        <v>Mz. Ekologjia dhe mjedisi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54"/>
      <c r="R451" s="556"/>
      <c r="S451" s="556"/>
      <c r="T451" s="522"/>
      <c r="U451" s="525"/>
    </row>
    <row r="452" spans="1:21" ht="15" customHeight="1" thickBot="1" x14ac:dyDescent="0.3">
      <c r="A452" s="137">
        <v>15</v>
      </c>
      <c r="B452" s="80" t="str">
        <f>'Të dhënat për Lib. amë'!$AN$4</f>
        <v>Mz. Anglisht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54"/>
      <c r="H452" s="556"/>
      <c r="I452" s="556"/>
      <c r="J452" s="525"/>
      <c r="K452" s="137">
        <v>15</v>
      </c>
      <c r="L452" s="177" t="str">
        <f>'Të dhënat për Lib. amë'!$AN$4</f>
        <v>Mz. Anglisht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54"/>
      <c r="R452" s="556"/>
      <c r="S452" s="556"/>
      <c r="T452" s="522"/>
      <c r="U452" s="525"/>
    </row>
    <row r="453" spans="1:21" ht="15" customHeight="1" thickBot="1" x14ac:dyDescent="0.3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54"/>
      <c r="H453" s="556"/>
      <c r="I453" s="556"/>
      <c r="J453" s="525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54"/>
      <c r="R453" s="556"/>
      <c r="S453" s="556"/>
      <c r="T453" s="522"/>
      <c r="U453" s="525"/>
    </row>
    <row r="454" spans="1:21" ht="15" customHeight="1" thickBot="1" x14ac:dyDescent="0.3">
      <c r="A454" s="138"/>
      <c r="B454" s="105" t="str">
        <f>'Të dhënat për Lib. amë'!$AO$4</f>
        <v>Nota mesatare</v>
      </c>
      <c r="C454" s="106">
        <f>'Të dhënat për Lib. amë'!$AO$15</f>
        <v>1</v>
      </c>
      <c r="D454" s="106"/>
      <c r="E454" s="106"/>
      <c r="F454" s="152">
        <f>$C$454</f>
        <v>1</v>
      </c>
      <c r="G454" s="555"/>
      <c r="H454" s="557"/>
      <c r="I454" s="557"/>
      <c r="J454" s="526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55"/>
      <c r="R454" s="557"/>
      <c r="S454" s="557"/>
      <c r="T454" s="577"/>
      <c r="U454" s="526"/>
    </row>
    <row r="455" spans="1:21" ht="14.1" customHeight="1" thickTop="1" x14ac:dyDescent="0.2">
      <c r="A455" s="139"/>
      <c r="B455" s="535" t="s">
        <v>126</v>
      </c>
      <c r="C455" s="535"/>
      <c r="D455" s="535"/>
      <c r="E455" s="140">
        <f>$I$434</f>
        <v>0</v>
      </c>
      <c r="F455" s="131" t="s">
        <v>104</v>
      </c>
      <c r="G455" s="552" t="str">
        <f>IF(F454=0,"I pa notuar",IF(F454=1,"Pamjaftueshëm (1)",IF(F454&lt;2.5,"Mjaftueshëm(2)",IF(F454&lt;3.5,"Mirë(3)",IF(F454&lt;4.5,"Shumë mirë(4)","Shkëlqyeshëm(5)")))))</f>
        <v>Pamjaftueshëm (1)</v>
      </c>
      <c r="H455" s="552"/>
      <c r="I455" s="552"/>
      <c r="J455" s="553"/>
      <c r="K455" s="139"/>
      <c r="L455" s="535" t="s">
        <v>116</v>
      </c>
      <c r="M455" s="535"/>
      <c r="N455" s="535"/>
      <c r="O455" s="140">
        <f>$S$434</f>
        <v>0</v>
      </c>
      <c r="P455" s="131" t="s">
        <v>104</v>
      </c>
      <c r="Q455" s="552" t="str">
        <f>IF(P454=0,"I pa notuar",IF(P454=1,"Pamjaftueshëm (1)",IF(P454&lt;2.5,"Mjaftueshëm(2)",IF(P454&lt;3.5,"Mirë(3)",IF(P454&lt;4.5,"Shumë mirë(4)","Shkëlqyeshëm(5)")))))</f>
        <v>I pa notuar</v>
      </c>
      <c r="R455" s="552"/>
      <c r="S455" s="552"/>
      <c r="T455" s="552"/>
      <c r="U455" s="553"/>
    </row>
    <row r="456" spans="1:21" ht="14.1" customHeight="1" x14ac:dyDescent="0.2">
      <c r="A456" s="139"/>
      <c r="B456" s="536" t="s">
        <v>117</v>
      </c>
      <c r="C456" s="536"/>
      <c r="D456" s="536"/>
      <c r="E456" s="536"/>
      <c r="F456" s="538"/>
      <c r="G456" s="538"/>
      <c r="H456" s="538"/>
      <c r="I456" s="538"/>
      <c r="J456" s="539"/>
      <c r="K456" s="139"/>
      <c r="L456" s="534" t="s">
        <v>117</v>
      </c>
      <c r="M456" s="534"/>
      <c r="N456" s="534"/>
      <c r="O456" s="534"/>
      <c r="P456" s="524"/>
      <c r="Q456" s="524"/>
      <c r="R456" s="524"/>
      <c r="S456" s="524"/>
      <c r="T456" s="524"/>
      <c r="U456" s="537"/>
    </row>
    <row r="457" spans="1:21" ht="14.1" customHeight="1" x14ac:dyDescent="0.2">
      <c r="A457" s="139"/>
      <c r="B457" s="538"/>
      <c r="C457" s="538"/>
      <c r="D457" s="538"/>
      <c r="E457" s="538"/>
      <c r="F457" s="538"/>
      <c r="G457" s="538"/>
      <c r="H457" s="538"/>
      <c r="I457" s="538"/>
      <c r="J457" s="539"/>
      <c r="K457" s="139"/>
      <c r="L457" s="524"/>
      <c r="M457" s="524"/>
      <c r="N457" s="524"/>
      <c r="O457" s="524"/>
      <c r="P457" s="524"/>
      <c r="Q457" s="524"/>
      <c r="R457" s="524"/>
      <c r="S457" s="524"/>
      <c r="T457" s="524"/>
      <c r="U457" s="537"/>
    </row>
    <row r="458" spans="1:21" ht="14.1" customHeight="1" x14ac:dyDescent="0.2">
      <c r="A458" s="139"/>
      <c r="B458" s="141" t="s">
        <v>118</v>
      </c>
      <c r="C458" s="111">
        <f>SUM(E458,H458)</f>
        <v>52</v>
      </c>
      <c r="D458" s="141" t="s">
        <v>119</v>
      </c>
      <c r="E458" s="143">
        <f>'Të dhënat për Lib. amë'!$AR$15</f>
        <v>47</v>
      </c>
      <c r="F458" s="540" t="s">
        <v>120</v>
      </c>
      <c r="G458" s="540"/>
      <c r="H458" s="527">
        <f>'Të dhënat për Lib. amë'!$AS$15</f>
        <v>5</v>
      </c>
      <c r="I458" s="527"/>
      <c r="J458" s="528"/>
      <c r="K458" s="139"/>
      <c r="L458" s="141" t="s">
        <v>118</v>
      </c>
      <c r="M458" s="111">
        <f>SUM(O458,R458)</f>
        <v>0</v>
      </c>
      <c r="N458" s="141" t="s">
        <v>119</v>
      </c>
      <c r="O458" s="111">
        <f>' Të dhënat për suksesin'!$V$38</f>
        <v>0</v>
      </c>
      <c r="P458" s="540" t="s">
        <v>120</v>
      </c>
      <c r="Q458" s="540"/>
      <c r="R458" s="527">
        <f>' Të dhënat për suksesin'!$W$38</f>
        <v>0</v>
      </c>
      <c r="S458" s="527"/>
      <c r="T458" s="527"/>
      <c r="U458" s="528"/>
    </row>
    <row r="459" spans="1:21" ht="14.1" customHeight="1" x14ac:dyDescent="0.2">
      <c r="A459" s="139"/>
      <c r="B459" s="522" t="s">
        <v>121</v>
      </c>
      <c r="C459" s="522"/>
      <c r="D459" s="524"/>
      <c r="E459" s="524"/>
      <c r="F459" s="524"/>
      <c r="G459" s="524"/>
      <c r="H459" s="524"/>
      <c r="I459" s="524"/>
      <c r="J459" s="537"/>
      <c r="K459" s="139"/>
      <c r="L459" s="522" t="s">
        <v>121</v>
      </c>
      <c r="M459" s="522"/>
      <c r="N459" s="527"/>
      <c r="O459" s="527"/>
      <c r="P459" s="527"/>
      <c r="Q459" s="527"/>
      <c r="R459" s="527"/>
      <c r="S459" s="527"/>
      <c r="T459" s="527"/>
      <c r="U459" s="528"/>
    </row>
    <row r="460" spans="1:21" ht="14.1" customHeight="1" x14ac:dyDescent="0.2">
      <c r="A460" s="139"/>
      <c r="B460" s="522" t="s">
        <v>122</v>
      </c>
      <c r="C460" s="522"/>
      <c r="D460" s="523">
        <f>$D$40</f>
        <v>0</v>
      </c>
      <c r="E460" s="523"/>
      <c r="F460" s="131" t="s">
        <v>123</v>
      </c>
      <c r="G460" s="524">
        <f>$G$40</f>
        <v>0</v>
      </c>
      <c r="H460" s="524"/>
      <c r="I460" s="524"/>
      <c r="J460" s="209"/>
      <c r="K460" s="139"/>
      <c r="L460" s="522" t="s">
        <v>122</v>
      </c>
      <c r="M460" s="522"/>
      <c r="N460" s="523">
        <f>$D$40</f>
        <v>0</v>
      </c>
      <c r="O460" s="523"/>
      <c r="P460" s="131" t="s">
        <v>123</v>
      </c>
      <c r="Q460" s="524">
        <f>$G$40</f>
        <v>0</v>
      </c>
      <c r="R460" s="524"/>
      <c r="S460" s="524"/>
      <c r="T460" s="565"/>
      <c r="U460" s="566"/>
    </row>
    <row r="461" spans="1:21" ht="14.1" customHeight="1" x14ac:dyDescent="0.2">
      <c r="A461" s="139"/>
      <c r="B461" s="522" t="s">
        <v>124</v>
      </c>
      <c r="C461" s="522"/>
      <c r="D461" s="523"/>
      <c r="E461" s="523"/>
      <c r="F461" s="131" t="s">
        <v>123</v>
      </c>
      <c r="G461" s="524"/>
      <c r="H461" s="524"/>
      <c r="I461" s="524"/>
      <c r="J461" s="209"/>
      <c r="K461" s="139"/>
      <c r="L461" s="522" t="s">
        <v>124</v>
      </c>
      <c r="M461" s="522"/>
      <c r="N461" s="523"/>
      <c r="O461" s="523"/>
      <c r="P461" s="131" t="s">
        <v>123</v>
      </c>
      <c r="Q461" s="524"/>
      <c r="R461" s="524"/>
      <c r="S461" s="524"/>
      <c r="T461" s="565"/>
      <c r="U461" s="566"/>
    </row>
    <row r="462" spans="1:21" ht="14.1" customHeight="1" x14ac:dyDescent="0.2">
      <c r="A462" s="142"/>
      <c r="B462" s="520" t="s">
        <v>125</v>
      </c>
      <c r="C462" s="520"/>
      <c r="D462" s="520"/>
      <c r="E462" s="520"/>
      <c r="F462" s="521"/>
      <c r="G462" s="521"/>
      <c r="H462" s="521"/>
      <c r="I462" s="521"/>
      <c r="J462" s="207"/>
      <c r="K462" s="142"/>
      <c r="L462" s="520" t="s">
        <v>125</v>
      </c>
      <c r="M462" s="520"/>
      <c r="N462" s="520"/>
      <c r="O462" s="520"/>
      <c r="P462" s="521"/>
      <c r="Q462" s="521"/>
      <c r="R462" s="521"/>
      <c r="S462" s="521"/>
      <c r="T462" s="560"/>
      <c r="U462" s="561"/>
    </row>
    <row r="463" spans="1:21" ht="15" customHeight="1" x14ac:dyDescent="0.25">
      <c r="A463" s="132"/>
      <c r="B463" s="133" t="s">
        <v>72</v>
      </c>
      <c r="C463" s="134" t="str">
        <f>'Të dhënat për Lib. amë'!$B$5</f>
        <v>VIII</v>
      </c>
      <c r="D463" s="133" t="s">
        <v>73</v>
      </c>
      <c r="E463" s="134">
        <f>'Të dhënat për Lib. amë'!$C$5</f>
        <v>1</v>
      </c>
      <c r="F463" s="133"/>
      <c r="G463" s="573" t="s">
        <v>74</v>
      </c>
      <c r="H463" s="573"/>
      <c r="I463" s="574" t="str">
        <f>'Të dhënat për Lib. amë'!$D$5</f>
        <v>2014/2015</v>
      </c>
      <c r="J463" s="575"/>
      <c r="K463" s="132"/>
      <c r="L463" s="133" t="s">
        <v>72</v>
      </c>
      <c r="M463" s="134" t="str">
        <f>'Të dhënat për Lib. amë'!$B$5</f>
        <v>VIII</v>
      </c>
      <c r="N463" s="133" t="s">
        <v>73</v>
      </c>
      <c r="O463" s="134">
        <f>'Të dhënat për Lib. amë'!$C$5</f>
        <v>1</v>
      </c>
      <c r="P463" s="133"/>
      <c r="Q463" s="573" t="s">
        <v>74</v>
      </c>
      <c r="R463" s="573"/>
      <c r="S463" s="574" t="str">
        <f>'Të dhënat për Lib. amë'!$D$5</f>
        <v>2014/2015</v>
      </c>
      <c r="T463" s="574"/>
      <c r="U463" s="575"/>
    </row>
    <row r="464" spans="1:21" ht="15" customHeight="1" x14ac:dyDescent="0.2">
      <c r="A464" s="135"/>
      <c r="B464" s="95" t="s">
        <v>75</v>
      </c>
      <c r="C464" s="567" t="str">
        <f>'Të dhënat për Lib. amë'!$E$5</f>
        <v>Klasa e tetë</v>
      </c>
      <c r="D464" s="567"/>
      <c r="E464" s="567"/>
      <c r="F464" s="567"/>
      <c r="G464" s="567"/>
      <c r="H464" s="567"/>
      <c r="I464" s="567"/>
      <c r="J464" s="568"/>
      <c r="K464" s="135"/>
      <c r="L464" s="95" t="s">
        <v>75</v>
      </c>
      <c r="M464" s="567" t="str">
        <f>'Të dhënat për Lib. amë'!$E$5</f>
        <v>Klasa e tetë</v>
      </c>
      <c r="N464" s="567"/>
      <c r="O464" s="567"/>
      <c r="P464" s="567"/>
      <c r="Q464" s="567"/>
      <c r="R464" s="567"/>
      <c r="S464" s="567"/>
      <c r="T464" s="567"/>
      <c r="U464" s="568"/>
    </row>
    <row r="465" spans="1:21" ht="15" customHeight="1" x14ac:dyDescent="0.2">
      <c r="A465" s="135"/>
      <c r="B465" s="95" t="s">
        <v>76</v>
      </c>
      <c r="C465" s="567" t="str">
        <f>'Të dhënat për Lib. amë'!$F$5</f>
        <v>SH F M U"Shkëndija " Suharekë</v>
      </c>
      <c r="D465" s="567"/>
      <c r="E465" s="567"/>
      <c r="F465" s="567"/>
      <c r="G465" s="567"/>
      <c r="H465" s="567"/>
      <c r="I465" s="567"/>
      <c r="J465" s="568"/>
      <c r="K465" s="135"/>
      <c r="L465" s="95" t="s">
        <v>76</v>
      </c>
      <c r="M465" s="567" t="str">
        <f>'Të dhënat për Lib. amë'!$F$5</f>
        <v>SH F M U"Shkëndija " Suharekë</v>
      </c>
      <c r="N465" s="567"/>
      <c r="O465" s="567"/>
      <c r="P465" s="567"/>
      <c r="Q465" s="567"/>
      <c r="R465" s="567"/>
      <c r="S465" s="567"/>
      <c r="T465" s="567"/>
      <c r="U465" s="568"/>
    </row>
    <row r="466" spans="1:21" ht="15" customHeight="1" x14ac:dyDescent="0.3">
      <c r="A466" s="529" t="s">
        <v>83</v>
      </c>
      <c r="B466" s="530"/>
      <c r="C466" s="530"/>
      <c r="D466" s="530"/>
      <c r="E466" s="530"/>
      <c r="F466" s="530"/>
      <c r="G466" s="530"/>
      <c r="H466" s="530"/>
      <c r="I466" s="530"/>
      <c r="J466" s="531"/>
      <c r="K466" s="529" t="s">
        <v>83</v>
      </c>
      <c r="L466" s="530"/>
      <c r="M466" s="530"/>
      <c r="N466" s="530"/>
      <c r="O466" s="530"/>
      <c r="P466" s="530"/>
      <c r="Q466" s="530"/>
      <c r="R466" s="530"/>
      <c r="S466" s="530"/>
      <c r="T466" s="530"/>
      <c r="U466" s="531"/>
    </row>
    <row r="467" spans="1:21" ht="15" customHeight="1" x14ac:dyDescent="0.2">
      <c r="A467" s="135"/>
      <c r="B467" s="95" t="s">
        <v>36</v>
      </c>
      <c r="C467" s="527" t="str">
        <f>'Të dhënat për Lib. amë'!$G$16</f>
        <v>Drilon Bytyqi</v>
      </c>
      <c r="D467" s="527"/>
      <c r="E467" s="522" t="s">
        <v>84</v>
      </c>
      <c r="F467" s="522"/>
      <c r="G467" s="522"/>
      <c r="H467" s="532" t="str">
        <f>'Të dhënat për Lib. amë'!$I$16</f>
        <v>Sefer</v>
      </c>
      <c r="I467" s="532"/>
      <c r="J467" s="533"/>
      <c r="K467" s="135"/>
      <c r="L467" s="95" t="s">
        <v>36</v>
      </c>
      <c r="M467" s="527">
        <f>'Të dhënat për Lib. amë'!$G$39</f>
        <v>0</v>
      </c>
      <c r="N467" s="527"/>
      <c r="O467" s="522" t="s">
        <v>84</v>
      </c>
      <c r="P467" s="522"/>
      <c r="Q467" s="522"/>
      <c r="R467" s="532">
        <f>'Të dhënat për Lib. amë'!$I$39</f>
        <v>0</v>
      </c>
      <c r="S467" s="532"/>
      <c r="T467" s="532"/>
      <c r="U467" s="533"/>
    </row>
    <row r="468" spans="1:21" ht="15" customHeight="1" x14ac:dyDescent="0.2">
      <c r="A468" s="135"/>
      <c r="B468" s="97" t="s">
        <v>85</v>
      </c>
      <c r="C468" s="114">
        <f>'Të dhënat për Lib. amë'!$J$16</f>
        <v>0</v>
      </c>
      <c r="D468" s="522" t="s">
        <v>86</v>
      </c>
      <c r="E468" s="522"/>
      <c r="F468" s="112">
        <f>'Të dhënat për Lib. amë'!$K$16</f>
        <v>0</v>
      </c>
      <c r="G468" s="562"/>
      <c r="H468" s="562"/>
      <c r="I468" s="562"/>
      <c r="J468" s="563"/>
      <c r="K468" s="135"/>
      <c r="L468" s="97" t="s">
        <v>85</v>
      </c>
      <c r="M468" s="114">
        <f>'Të dhënat për Lib. amë'!$J$39</f>
        <v>0</v>
      </c>
      <c r="N468" s="522" t="s">
        <v>86</v>
      </c>
      <c r="O468" s="522"/>
      <c r="P468" s="112">
        <f>'Të dhënat për Lib. amë'!$K$39</f>
        <v>0</v>
      </c>
      <c r="Q468" s="534"/>
      <c r="R468" s="534"/>
      <c r="S468" s="534"/>
      <c r="T468" s="534"/>
      <c r="U468" s="564"/>
    </row>
    <row r="469" spans="1:21" ht="15" customHeight="1" x14ac:dyDescent="0.2">
      <c r="A469" s="135"/>
      <c r="B469" s="98" t="s">
        <v>94</v>
      </c>
      <c r="C469" s="112">
        <f>'Të dhënat për Lib. amë'!$L$16</f>
        <v>0</v>
      </c>
      <c r="D469" s="94" t="s">
        <v>95</v>
      </c>
      <c r="E469" s="111">
        <f>'Të dhënat për Lib. amë'!$M$16</f>
        <v>0</v>
      </c>
      <c r="F469" s="95" t="s">
        <v>96</v>
      </c>
      <c r="G469" s="569">
        <f>'Të dhënat për Lib. amë'!$N$16</f>
        <v>0</v>
      </c>
      <c r="H469" s="569"/>
      <c r="I469" s="97" t="s">
        <v>113</v>
      </c>
      <c r="J469" s="210">
        <f>'Të dhënat për Lib. amë'!$O$16</f>
        <v>0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9">
        <f>'Të dhënat për Lib. amë'!$N$39</f>
        <v>0</v>
      </c>
      <c r="R469" s="569"/>
      <c r="S469" s="97" t="s">
        <v>113</v>
      </c>
      <c r="T469" s="527">
        <f>'Të dhënat për Lib. amë'!$O$39</f>
        <v>0</v>
      </c>
      <c r="U469" s="528"/>
    </row>
    <row r="470" spans="1:21" ht="15" customHeight="1" x14ac:dyDescent="0.2">
      <c r="A470" s="135"/>
      <c r="B470" s="534" t="s">
        <v>92</v>
      </c>
      <c r="C470" s="534"/>
      <c r="D470" s="110">
        <f>'Të dhënat për Lib. amë'!$A$16</f>
        <v>12</v>
      </c>
      <c r="E470" s="522" t="s">
        <v>93</v>
      </c>
      <c r="F470" s="522"/>
      <c r="G470" s="522"/>
      <c r="H470" s="527">
        <f>'Të dhënat për Lib. amë'!$A$16</f>
        <v>12</v>
      </c>
      <c r="I470" s="527"/>
      <c r="J470" s="528"/>
      <c r="K470" s="135"/>
      <c r="L470" s="534" t="s">
        <v>92</v>
      </c>
      <c r="M470" s="534"/>
      <c r="N470" s="110">
        <f>'Të dhënat për Lib. amë'!$A$39</f>
        <v>35</v>
      </c>
      <c r="O470" s="522" t="s">
        <v>93</v>
      </c>
      <c r="P470" s="522"/>
      <c r="Q470" s="522"/>
      <c r="R470" s="527">
        <f>'Të dhënat për Lib. amë'!$A$39</f>
        <v>35</v>
      </c>
      <c r="S470" s="527"/>
      <c r="T470" s="527"/>
      <c r="U470" s="528"/>
    </row>
    <row r="471" spans="1:21" ht="15" customHeight="1" x14ac:dyDescent="0.2">
      <c r="A471" s="135"/>
      <c r="B471" s="570" t="s">
        <v>98</v>
      </c>
      <c r="C471" s="570"/>
      <c r="D471" s="527">
        <f>'Të dhënat për Lib. amë'!$P$16</f>
        <v>0</v>
      </c>
      <c r="E471" s="527"/>
      <c r="F471" s="527"/>
      <c r="G471" s="527"/>
      <c r="H471" s="527"/>
      <c r="I471" s="527"/>
      <c r="J471" s="528"/>
      <c r="K471" s="135"/>
      <c r="L471" s="570" t="s">
        <v>98</v>
      </c>
      <c r="M471" s="570"/>
      <c r="N471" s="527">
        <f>'Të dhënat për Lib. amë'!$P$39</f>
        <v>0</v>
      </c>
      <c r="O471" s="527"/>
      <c r="P471" s="527"/>
      <c r="Q471" s="527"/>
      <c r="R471" s="527"/>
      <c r="S471" s="527"/>
      <c r="T471" s="527"/>
      <c r="U471" s="528"/>
    </row>
    <row r="472" spans="1:21" ht="15" customHeight="1" x14ac:dyDescent="0.3">
      <c r="A472" s="529" t="s">
        <v>91</v>
      </c>
      <c r="B472" s="530"/>
      <c r="C472" s="530"/>
      <c r="D472" s="530"/>
      <c r="E472" s="530"/>
      <c r="F472" s="530"/>
      <c r="G472" s="530"/>
      <c r="H472" s="530"/>
      <c r="I472" s="530"/>
      <c r="J472" s="531"/>
      <c r="K472" s="529" t="s">
        <v>91</v>
      </c>
      <c r="L472" s="530"/>
      <c r="M472" s="530"/>
      <c r="N472" s="530"/>
      <c r="O472" s="530"/>
      <c r="P472" s="530"/>
      <c r="Q472" s="530"/>
      <c r="R472" s="530"/>
      <c r="S472" s="530"/>
      <c r="T472" s="530"/>
      <c r="U472" s="531"/>
    </row>
    <row r="473" spans="1:21" ht="15" customHeight="1" x14ac:dyDescent="0.2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18" t="s">
        <v>105</v>
      </c>
      <c r="G473" s="518"/>
      <c r="H473" s="518"/>
      <c r="I473" s="527">
        <f>'Të dhënat për Lib. amë'!$S$16</f>
        <v>0</v>
      </c>
      <c r="J473" s="528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18" t="s">
        <v>105</v>
      </c>
      <c r="Q473" s="518"/>
      <c r="R473" s="518"/>
      <c r="S473" s="527">
        <f>'Të dhënat për Lib. amë'!$S$39</f>
        <v>0</v>
      </c>
      <c r="T473" s="527"/>
      <c r="U473" s="528"/>
    </row>
    <row r="474" spans="1:21" ht="15" customHeight="1" x14ac:dyDescent="0.2">
      <c r="A474" s="135"/>
      <c r="B474" s="98" t="s">
        <v>110</v>
      </c>
      <c r="C474" s="111">
        <f>'Të dhënat për Lib. amë'!$T$16</f>
        <v>0</v>
      </c>
      <c r="D474" s="114">
        <f>'Të dhënat për Lib. amë'!$U$16</f>
        <v>0</v>
      </c>
      <c r="E474" s="101" t="s">
        <v>111</v>
      </c>
      <c r="F474" s="113">
        <f>'Të dhënat për Lib. amë'!$V$16</f>
        <v>0</v>
      </c>
      <c r="G474" s="518" t="s">
        <v>112</v>
      </c>
      <c r="H474" s="518"/>
      <c r="I474" s="527">
        <f>'Të dhënat për Lib. amë'!$W$16</f>
        <v>0</v>
      </c>
      <c r="J474" s="528"/>
      <c r="K474" s="135"/>
      <c r="L474" s="98" t="s">
        <v>110</v>
      </c>
      <c r="M474" s="111">
        <f>'Të dhënat për Lib. amë'!$T$39</f>
        <v>0</v>
      </c>
      <c r="N474" s="103">
        <f>'Të dhënat për Lib. amë'!$U$39</f>
        <v>0</v>
      </c>
      <c r="O474" s="101" t="s">
        <v>111</v>
      </c>
      <c r="P474" s="113">
        <f>'Të dhënat për Lib. amë'!$V$39</f>
        <v>0</v>
      </c>
      <c r="Q474" s="518" t="s">
        <v>112</v>
      </c>
      <c r="R474" s="518"/>
      <c r="S474" s="527">
        <f>'Të dhënat për Lib. amë'!$W$39</f>
        <v>0</v>
      </c>
      <c r="T474" s="527"/>
      <c r="U474" s="528"/>
    </row>
    <row r="475" spans="1:21" ht="15" customHeight="1" x14ac:dyDescent="0.3">
      <c r="A475" s="529" t="s">
        <v>108</v>
      </c>
      <c r="B475" s="530"/>
      <c r="C475" s="530"/>
      <c r="D475" s="530"/>
      <c r="E475" s="530"/>
      <c r="F475" s="530"/>
      <c r="G475" s="530"/>
      <c r="H475" s="530"/>
      <c r="I475" s="530"/>
      <c r="J475" s="531"/>
      <c r="K475" s="529" t="s">
        <v>108</v>
      </c>
      <c r="L475" s="530"/>
      <c r="M475" s="530"/>
      <c r="N475" s="530"/>
      <c r="O475" s="530"/>
      <c r="P475" s="530"/>
      <c r="Q475" s="530"/>
      <c r="R475" s="530"/>
      <c r="S475" s="530"/>
      <c r="T475" s="530"/>
      <c r="U475" s="531"/>
    </row>
    <row r="476" spans="1:21" ht="15" customHeight="1" x14ac:dyDescent="0.2">
      <c r="A476" s="135"/>
      <c r="B476" s="518" t="s">
        <v>107</v>
      </c>
      <c r="C476" s="518"/>
      <c r="D476" s="114">
        <f>'Të dhënat për Lib. amë'!$X$16</f>
        <v>0</v>
      </c>
      <c r="E476" s="519" t="s">
        <v>109</v>
      </c>
      <c r="F476" s="519"/>
      <c r="G476" s="519"/>
      <c r="H476" s="519"/>
      <c r="I476" s="527">
        <f>'Të dhënat për Lib. amë'!$Y$16</f>
        <v>0</v>
      </c>
      <c r="J476" s="528"/>
      <c r="K476" s="135"/>
      <c r="L476" s="518" t="s">
        <v>107</v>
      </c>
      <c r="M476" s="518"/>
      <c r="N476" s="114">
        <f>'Të dhënat për Lib. amë'!$X$39</f>
        <v>0</v>
      </c>
      <c r="O476" s="519" t="s">
        <v>109</v>
      </c>
      <c r="P476" s="519"/>
      <c r="Q476" s="519"/>
      <c r="R476" s="519"/>
      <c r="S476" s="527">
        <f>'Të dhënat për Lib. amë'!$Y$39</f>
        <v>0</v>
      </c>
      <c r="T476" s="527"/>
      <c r="U476" s="528"/>
    </row>
    <row r="477" spans="1:21" ht="15" customHeight="1" thickBot="1" x14ac:dyDescent="0.25">
      <c r="A477" s="135"/>
      <c r="B477" s="98" t="s">
        <v>115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115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Top="1" thickBot="1" x14ac:dyDescent="0.3">
      <c r="A478" s="541" t="s">
        <v>82</v>
      </c>
      <c r="B478" s="543" t="s">
        <v>81</v>
      </c>
      <c r="C478" s="545" t="s">
        <v>5</v>
      </c>
      <c r="D478" s="546"/>
      <c r="E478" s="546"/>
      <c r="F478" s="546"/>
      <c r="G478" s="546"/>
      <c r="H478" s="546"/>
      <c r="I478" s="546"/>
      <c r="J478" s="547"/>
      <c r="K478" s="541" t="s">
        <v>82</v>
      </c>
      <c r="L478" s="543" t="s">
        <v>81</v>
      </c>
      <c r="M478" s="545" t="s">
        <v>5</v>
      </c>
      <c r="N478" s="546"/>
      <c r="O478" s="546"/>
      <c r="P478" s="546"/>
      <c r="Q478" s="546"/>
      <c r="R478" s="546"/>
      <c r="S478" s="546"/>
      <c r="T478" s="546"/>
      <c r="U478" s="547"/>
    </row>
    <row r="479" spans="1:21" ht="50.1" customHeight="1" thickBot="1" x14ac:dyDescent="0.3">
      <c r="A479" s="542"/>
      <c r="B479" s="544"/>
      <c r="C479" s="93" t="s">
        <v>78</v>
      </c>
      <c r="D479" s="93" t="s">
        <v>77</v>
      </c>
      <c r="E479" s="93" t="s">
        <v>80</v>
      </c>
      <c r="F479" s="93" t="s">
        <v>79</v>
      </c>
      <c r="G479" s="548"/>
      <c r="H479" s="550"/>
      <c r="I479" s="550"/>
      <c r="J479" s="558" t="s">
        <v>90</v>
      </c>
      <c r="K479" s="542"/>
      <c r="L479" s="544"/>
      <c r="M479" s="93" t="s">
        <v>78</v>
      </c>
      <c r="N479" s="93" t="s">
        <v>77</v>
      </c>
      <c r="O479" s="93" t="s">
        <v>80</v>
      </c>
      <c r="P479" s="93" t="s">
        <v>79</v>
      </c>
      <c r="Q479" s="548"/>
      <c r="R479" s="550"/>
      <c r="S479" s="550"/>
      <c r="T479" s="571" t="s">
        <v>90</v>
      </c>
      <c r="U479" s="576"/>
    </row>
    <row r="480" spans="1:21" ht="15" customHeight="1" thickBot="1" x14ac:dyDescent="0.3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Pamjaft.(1)</v>
      </c>
      <c r="D480" s="151"/>
      <c r="E480" s="81"/>
      <c r="F480" s="150" t="str">
        <f>IF(OR(D480=0),C480,D480)</f>
        <v>Pamjaft.(1)</v>
      </c>
      <c r="G480" s="549"/>
      <c r="H480" s="551"/>
      <c r="I480" s="551"/>
      <c r="J480" s="559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9"/>
      <c r="R480" s="551"/>
      <c r="S480" s="551"/>
      <c r="T480" s="572"/>
      <c r="U480" s="525"/>
    </row>
    <row r="481" spans="1:21" ht="15" customHeight="1" thickBot="1" x14ac:dyDescent="0.3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Pamjaft.(1)</v>
      </c>
      <c r="D481" s="151"/>
      <c r="E481" s="81"/>
      <c r="F481" s="150" t="str">
        <f t="shared" ref="F481:F494" si="22">IF(OR(D481=0),C481,D481)</f>
        <v>Pamjaft.(1)</v>
      </c>
      <c r="G481" s="549"/>
      <c r="H481" s="551"/>
      <c r="I481" s="551"/>
      <c r="J481" s="559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t="shared" ref="P481:P494" si="23">IF(OR(N481=0),M481,N481)</f>
        <v>-</v>
      </c>
      <c r="Q481" s="549"/>
      <c r="R481" s="551"/>
      <c r="S481" s="551"/>
      <c r="T481" s="572"/>
      <c r="U481" s="525"/>
    </row>
    <row r="482" spans="1:21" ht="15" customHeight="1" thickBot="1" x14ac:dyDescent="0.3">
      <c r="A482" s="137">
        <v>3</v>
      </c>
      <c r="B482" s="80" t="str">
        <f>'Të dhënat për Lib. amë'!$AB$4</f>
        <v>Matematikë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Mjaft.(2)</v>
      </c>
      <c r="D482" s="151"/>
      <c r="E482" s="81"/>
      <c r="F482" s="150" t="str">
        <f t="shared" si="22"/>
        <v>Mjaft.(2)</v>
      </c>
      <c r="G482" s="549"/>
      <c r="H482" s="551"/>
      <c r="I482" s="551"/>
      <c r="J482" s="559"/>
      <c r="K482" s="137">
        <v>3</v>
      </c>
      <c r="L482" s="80" t="str">
        <f>'Të dhënat për Lib. amë'!$AB$4</f>
        <v>Matematikë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9"/>
      <c r="R482" s="551"/>
      <c r="S482" s="551"/>
      <c r="T482" s="572"/>
      <c r="U482" s="525"/>
    </row>
    <row r="483" spans="1:21" ht="15" customHeight="1" thickBot="1" x14ac:dyDescent="0.3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Mjaft.(2)</v>
      </c>
      <c r="D483" s="151"/>
      <c r="E483" s="81"/>
      <c r="F483" s="150" t="str">
        <f t="shared" si="22"/>
        <v>Mjaft.(2)</v>
      </c>
      <c r="G483" s="549"/>
      <c r="H483" s="551"/>
      <c r="I483" s="551"/>
      <c r="J483" s="559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9"/>
      <c r="R483" s="551"/>
      <c r="S483" s="551"/>
      <c r="T483" s="572"/>
      <c r="U483" s="525"/>
    </row>
    <row r="484" spans="1:21" ht="15" customHeight="1" thickBot="1" x14ac:dyDescent="0.3">
      <c r="A484" s="137">
        <v>5</v>
      </c>
      <c r="B484" s="80" t="str">
        <f>'Të dhënat për Lib. amë'!$AD$4</f>
        <v>Fizikë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Mjaft.(2)</v>
      </c>
      <c r="D484" s="153"/>
      <c r="E484" s="81"/>
      <c r="F484" s="150" t="str">
        <f t="shared" si="22"/>
        <v>Mjaft.(2)</v>
      </c>
      <c r="G484" s="549"/>
      <c r="H484" s="551"/>
      <c r="I484" s="551"/>
      <c r="J484" s="559"/>
      <c r="K484" s="137">
        <v>5</v>
      </c>
      <c r="L484" s="80" t="str">
        <f>'Të dhënat për Lib. amë'!$AD$4</f>
        <v>Fizikë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9"/>
      <c r="R484" s="551"/>
      <c r="S484" s="551"/>
      <c r="T484" s="572"/>
      <c r="U484" s="525"/>
    </row>
    <row r="485" spans="1:21" ht="15" customHeight="1" thickBot="1" x14ac:dyDescent="0.3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49"/>
      <c r="H485" s="551"/>
      <c r="I485" s="551"/>
      <c r="J485" s="559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9"/>
      <c r="R485" s="551"/>
      <c r="S485" s="551"/>
      <c r="T485" s="572"/>
      <c r="U485" s="525"/>
    </row>
    <row r="486" spans="1:21" ht="15" customHeight="1" thickBot="1" x14ac:dyDescent="0.3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Pamjaft.(1)</v>
      </c>
      <c r="D486" s="151"/>
      <c r="E486" s="81"/>
      <c r="F486" s="150" t="str">
        <f t="shared" si="22"/>
        <v>Pamjaft.(1)</v>
      </c>
      <c r="G486" s="554" t="s">
        <v>87</v>
      </c>
      <c r="H486" s="556" t="s">
        <v>88</v>
      </c>
      <c r="I486" s="556" t="s">
        <v>89</v>
      </c>
      <c r="J486" s="525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54" t="s">
        <v>87</v>
      </c>
      <c r="R486" s="556" t="s">
        <v>88</v>
      </c>
      <c r="S486" s="556" t="s">
        <v>89</v>
      </c>
      <c r="T486" s="522"/>
      <c r="U486" s="525"/>
    </row>
    <row r="487" spans="1:21" ht="15" customHeight="1" thickBot="1" x14ac:dyDescent="0.3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Pamjaft.(1)</v>
      </c>
      <c r="D487" s="151"/>
      <c r="E487" s="81"/>
      <c r="F487" s="150" t="str">
        <f t="shared" si="22"/>
        <v>Pamjaft.(1)</v>
      </c>
      <c r="G487" s="554"/>
      <c r="H487" s="556"/>
      <c r="I487" s="556"/>
      <c r="J487" s="525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54"/>
      <c r="R487" s="556"/>
      <c r="S487" s="556"/>
      <c r="T487" s="522"/>
      <c r="U487" s="525"/>
    </row>
    <row r="488" spans="1:21" ht="15" customHeight="1" thickBot="1" x14ac:dyDescent="0.3">
      <c r="A488" s="137">
        <v>9</v>
      </c>
      <c r="B488" s="80" t="str">
        <f>'Të dhënat për Lib. amë'!$AH$4</f>
        <v>Edukatë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Mjaft.(2)</v>
      </c>
      <c r="D488" s="151"/>
      <c r="E488" s="81"/>
      <c r="F488" s="150" t="str">
        <f t="shared" si="22"/>
        <v>Mjaft.(2)</v>
      </c>
      <c r="G488" s="554"/>
      <c r="H488" s="556"/>
      <c r="I488" s="556"/>
      <c r="J488" s="525"/>
      <c r="K488" s="137">
        <v>9</v>
      </c>
      <c r="L488" s="80" t="str">
        <f>'Të dhënat për Lib. amë'!$AH$4</f>
        <v>Edukatë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54"/>
      <c r="R488" s="556"/>
      <c r="S488" s="556"/>
      <c r="T488" s="522"/>
      <c r="U488" s="525"/>
    </row>
    <row r="489" spans="1:21" ht="15" customHeight="1" thickBot="1" x14ac:dyDescent="0.3">
      <c r="A489" s="137">
        <v>10</v>
      </c>
      <c r="B489" s="80" t="str">
        <f>'Të dhënat për Lib. amë'!$AI$4</f>
        <v>Edukatë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Mjaft.(2)</v>
      </c>
      <c r="D489" s="151"/>
      <c r="E489" s="81"/>
      <c r="F489" s="150" t="str">
        <f t="shared" si="22"/>
        <v>Mjaft.(2)</v>
      </c>
      <c r="G489" s="554"/>
      <c r="H489" s="556"/>
      <c r="I489" s="556"/>
      <c r="J489" s="525"/>
      <c r="K489" s="137">
        <v>10</v>
      </c>
      <c r="L489" s="80" t="str">
        <f>'Të dhënat për Lib. amë'!$AI$4</f>
        <v>Edukatë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54"/>
      <c r="R489" s="556"/>
      <c r="S489" s="556"/>
      <c r="T489" s="522"/>
      <c r="U489" s="525"/>
    </row>
    <row r="490" spans="1:21" ht="15" customHeight="1" thickBot="1" x14ac:dyDescent="0.3">
      <c r="A490" s="137">
        <v>11</v>
      </c>
      <c r="B490" s="80" t="str">
        <f>'Të dhënat për Lib. amë'!$AJ$4</f>
        <v>Edukatë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Mjaft.(2)</v>
      </c>
      <c r="D490" s="151"/>
      <c r="E490" s="81"/>
      <c r="F490" s="150" t="str">
        <f t="shared" si="22"/>
        <v>Mjaft.(2)</v>
      </c>
      <c r="G490" s="554"/>
      <c r="H490" s="556"/>
      <c r="I490" s="556"/>
      <c r="J490" s="525"/>
      <c r="K490" s="137">
        <v>11</v>
      </c>
      <c r="L490" s="80" t="str">
        <f>'Të dhënat për Lib. amë'!$AJ$4</f>
        <v>Edukatë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54"/>
      <c r="R490" s="556"/>
      <c r="S490" s="556"/>
      <c r="T490" s="522"/>
      <c r="U490" s="525"/>
    </row>
    <row r="491" spans="1:21" ht="15" customHeight="1" thickBot="1" x14ac:dyDescent="0.3">
      <c r="A491" s="137">
        <v>12</v>
      </c>
      <c r="B491" s="80" t="str">
        <f>'Të dhënat për Lib. amë'!$AK$4</f>
        <v>Teknologji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Mjaft.(2)</v>
      </c>
      <c r="D491" s="151"/>
      <c r="E491" s="81"/>
      <c r="F491" s="150" t="str">
        <f t="shared" si="22"/>
        <v>Mjaft.(2)</v>
      </c>
      <c r="G491" s="554"/>
      <c r="H491" s="556"/>
      <c r="I491" s="556"/>
      <c r="J491" s="525"/>
      <c r="K491" s="137">
        <v>12</v>
      </c>
      <c r="L491" s="80" t="str">
        <f>'Të dhënat për Lib. amë'!$AK$4</f>
        <v>Teknologji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54"/>
      <c r="R491" s="556"/>
      <c r="S491" s="556"/>
      <c r="T491" s="522"/>
      <c r="U491" s="525"/>
    </row>
    <row r="492" spans="1:21" ht="15" customHeight="1" thickBot="1" x14ac:dyDescent="0.3">
      <c r="A492" s="137">
        <v>13</v>
      </c>
      <c r="B492" s="80" t="str">
        <f>'Të dhënat për Lib. amë'!$AL$4</f>
        <v>Edukatë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Mirë(3)</v>
      </c>
      <c r="D492" s="151"/>
      <c r="E492" s="81"/>
      <c r="F492" s="150" t="str">
        <f t="shared" si="22"/>
        <v>Mirë(3)</v>
      </c>
      <c r="G492" s="554"/>
      <c r="H492" s="556"/>
      <c r="I492" s="556"/>
      <c r="J492" s="525"/>
      <c r="K492" s="137">
        <v>13</v>
      </c>
      <c r="L492" s="80" t="str">
        <f>'Të dhënat për Lib. amë'!$AL$4</f>
        <v>Edukatë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54"/>
      <c r="R492" s="556"/>
      <c r="S492" s="556"/>
      <c r="T492" s="522"/>
      <c r="U492" s="525"/>
    </row>
    <row r="493" spans="1:21" ht="15" customHeight="1" thickBot="1" x14ac:dyDescent="0.3">
      <c r="A493" s="137">
        <v>14</v>
      </c>
      <c r="B493" s="80" t="str">
        <f>'Të dhënat për Lib. amë'!$AM$4</f>
        <v>Mz. Ekologjia dhe mjedisi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54"/>
      <c r="H493" s="556"/>
      <c r="I493" s="556"/>
      <c r="J493" s="525"/>
      <c r="K493" s="137">
        <v>14</v>
      </c>
      <c r="L493" s="80" t="str">
        <f>'Të dhënat për Lib. amë'!$AM$4</f>
        <v>Mz. Ekologjia dhe mjedisi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54"/>
      <c r="R493" s="556"/>
      <c r="S493" s="556"/>
      <c r="T493" s="522"/>
      <c r="U493" s="525"/>
    </row>
    <row r="494" spans="1:21" ht="15" customHeight="1" thickBot="1" x14ac:dyDescent="0.3">
      <c r="A494" s="137">
        <v>15</v>
      </c>
      <c r="B494" s="80" t="str">
        <f>'Të dhënat për Lib. amë'!$AN$4</f>
        <v>Mz. Anglisht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54"/>
      <c r="H494" s="556"/>
      <c r="I494" s="556"/>
      <c r="J494" s="525"/>
      <c r="K494" s="137">
        <v>15</v>
      </c>
      <c r="L494" s="80" t="str">
        <f>'Të dhënat për Lib. amë'!$AN$4</f>
        <v>Mz. Anglisht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54"/>
      <c r="R494" s="556"/>
      <c r="S494" s="556"/>
      <c r="T494" s="522"/>
      <c r="U494" s="525"/>
    </row>
    <row r="495" spans="1:21" ht="15" customHeight="1" thickBot="1" x14ac:dyDescent="0.3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54"/>
      <c r="H495" s="556"/>
      <c r="I495" s="556"/>
      <c r="J495" s="525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54"/>
      <c r="R495" s="556"/>
      <c r="S495" s="556"/>
      <c r="T495" s="522"/>
      <c r="U495" s="525"/>
    </row>
    <row r="496" spans="1:21" ht="15" customHeight="1" thickBot="1" x14ac:dyDescent="0.3">
      <c r="A496" s="138"/>
      <c r="B496" s="105" t="str">
        <f>'Të dhënat për Lib. amë'!$AO$4</f>
        <v>Nota mesatare</v>
      </c>
      <c r="C496" s="106">
        <f>'Të dhënat për Lib. amë'!$AO$16</f>
        <v>1</v>
      </c>
      <c r="D496" s="106"/>
      <c r="E496" s="106"/>
      <c r="F496" s="152">
        <f>$C$496</f>
        <v>1</v>
      </c>
      <c r="G496" s="555"/>
      <c r="H496" s="557"/>
      <c r="I496" s="557"/>
      <c r="J496" s="526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55"/>
      <c r="R496" s="557"/>
      <c r="S496" s="557"/>
      <c r="T496" s="577"/>
      <c r="U496" s="526"/>
    </row>
    <row r="497" spans="1:21" ht="14.1" customHeight="1" thickTop="1" x14ac:dyDescent="0.2">
      <c r="A497" s="139"/>
      <c r="B497" s="535" t="s">
        <v>126</v>
      </c>
      <c r="C497" s="535"/>
      <c r="D497" s="535"/>
      <c r="E497" s="140">
        <f>$I$476</f>
        <v>0</v>
      </c>
      <c r="F497" s="131" t="s">
        <v>104</v>
      </c>
      <c r="G497" s="552" t="str">
        <f>IF(F496=0,"I pa notuar",IF(F496=1,"Pamjaftueshëm (1)",IF(F496&lt;2.5,"Mjaftueshëm(2)",IF(F496&lt;3.5,"Mirë(3)",IF(F496&lt;4.5,"Shumë mirë(4)","Shkëlqyeshëm(5)")))))</f>
        <v>Pamjaftueshëm (1)</v>
      </c>
      <c r="H497" s="552"/>
      <c r="I497" s="552"/>
      <c r="J497" s="553"/>
      <c r="K497" s="139"/>
      <c r="L497" s="535" t="s">
        <v>116</v>
      </c>
      <c r="M497" s="535"/>
      <c r="N497" s="535"/>
      <c r="O497" s="140">
        <f>$S$476</f>
        <v>0</v>
      </c>
      <c r="P497" s="131" t="s">
        <v>104</v>
      </c>
      <c r="Q497" s="552" t="str">
        <f>IF(P496=0,"I pa notuar",IF(P496=1,"Pamjaftueshëm (1)",IF(P496&lt;2.5,"Mjaftueshëm(2)",IF(P496&lt;3.5,"Mirë(3)",IF(P496&lt;4.5,"Shumë mirë(4)","Shkëlqyeshëm(5)")))))</f>
        <v>I pa notuar</v>
      </c>
      <c r="R497" s="552"/>
      <c r="S497" s="552"/>
      <c r="T497" s="552"/>
      <c r="U497" s="553"/>
    </row>
    <row r="498" spans="1:21" ht="14.1" customHeight="1" x14ac:dyDescent="0.2">
      <c r="A498" s="139"/>
      <c r="B498" s="536" t="s">
        <v>117</v>
      </c>
      <c r="C498" s="536"/>
      <c r="D498" s="536"/>
      <c r="E498" s="536"/>
      <c r="F498" s="538"/>
      <c r="G498" s="538"/>
      <c r="H498" s="538"/>
      <c r="I498" s="538"/>
      <c r="J498" s="539"/>
      <c r="K498" s="139"/>
      <c r="L498" s="534" t="s">
        <v>117</v>
      </c>
      <c r="M498" s="534"/>
      <c r="N498" s="534"/>
      <c r="O498" s="534"/>
      <c r="P498" s="524"/>
      <c r="Q498" s="524"/>
      <c r="R498" s="524"/>
      <c r="S498" s="524"/>
      <c r="T498" s="524"/>
      <c r="U498" s="537"/>
    </row>
    <row r="499" spans="1:21" ht="14.1" customHeight="1" x14ac:dyDescent="0.2">
      <c r="A499" s="139"/>
      <c r="B499" s="538"/>
      <c r="C499" s="538"/>
      <c r="D499" s="538"/>
      <c r="E499" s="538"/>
      <c r="F499" s="538"/>
      <c r="G499" s="538"/>
      <c r="H499" s="538"/>
      <c r="I499" s="538"/>
      <c r="J499" s="539"/>
      <c r="K499" s="139"/>
      <c r="L499" s="524"/>
      <c r="M499" s="524"/>
      <c r="N499" s="524"/>
      <c r="O499" s="524"/>
      <c r="P499" s="524"/>
      <c r="Q499" s="524"/>
      <c r="R499" s="524"/>
      <c r="S499" s="524"/>
      <c r="T499" s="524"/>
      <c r="U499" s="537"/>
    </row>
    <row r="500" spans="1:21" ht="14.1" customHeight="1" x14ac:dyDescent="0.2">
      <c r="A500" s="139"/>
      <c r="B500" s="141" t="s">
        <v>118</v>
      </c>
      <c r="C500" s="111">
        <f>SUM(E500,H500)</f>
        <v>4</v>
      </c>
      <c r="D500" s="141" t="s">
        <v>119</v>
      </c>
      <c r="E500" s="143">
        <f>'Të dhënat për Lib. amë'!$AR$16</f>
        <v>4</v>
      </c>
      <c r="F500" s="540" t="s">
        <v>120</v>
      </c>
      <c r="G500" s="540"/>
      <c r="H500" s="527">
        <f>'Të dhënat për Lib. amë'!$AS$16</f>
        <v>0</v>
      </c>
      <c r="I500" s="527"/>
      <c r="J500" s="528"/>
      <c r="K500" s="139"/>
      <c r="L500" s="141" t="s">
        <v>118</v>
      </c>
      <c r="M500" s="111">
        <f>SUM(O500,R500)</f>
        <v>0</v>
      </c>
      <c r="N500" s="141" t="s">
        <v>119</v>
      </c>
      <c r="O500" s="111">
        <f>'Të dhënat për Lib. amë'!$AR$39</f>
        <v>0</v>
      </c>
      <c r="P500" s="540" t="s">
        <v>120</v>
      </c>
      <c r="Q500" s="540"/>
      <c r="R500" s="527">
        <f>'Të dhënat për Lib. amë'!$AS$39</f>
        <v>0</v>
      </c>
      <c r="S500" s="527"/>
      <c r="T500" s="527"/>
      <c r="U500" s="528"/>
    </row>
    <row r="501" spans="1:21" ht="14.1" customHeight="1" x14ac:dyDescent="0.2">
      <c r="A501" s="139"/>
      <c r="B501" s="522" t="s">
        <v>121</v>
      </c>
      <c r="C501" s="522"/>
      <c r="D501" s="524"/>
      <c r="E501" s="524"/>
      <c r="F501" s="524"/>
      <c r="G501" s="524"/>
      <c r="H501" s="524"/>
      <c r="I501" s="524"/>
      <c r="J501" s="537"/>
      <c r="K501" s="139"/>
      <c r="L501" s="522" t="s">
        <v>121</v>
      </c>
      <c r="M501" s="522"/>
      <c r="N501" s="527"/>
      <c r="O501" s="527"/>
      <c r="P501" s="527"/>
      <c r="Q501" s="527"/>
      <c r="R501" s="527"/>
      <c r="S501" s="527"/>
      <c r="T501" s="527"/>
      <c r="U501" s="528"/>
    </row>
    <row r="502" spans="1:21" ht="14.1" customHeight="1" x14ac:dyDescent="0.2">
      <c r="A502" s="139"/>
      <c r="B502" s="522" t="s">
        <v>122</v>
      </c>
      <c r="C502" s="522"/>
      <c r="D502" s="523">
        <f>$D$40</f>
        <v>0</v>
      </c>
      <c r="E502" s="523"/>
      <c r="F502" s="131" t="s">
        <v>123</v>
      </c>
      <c r="G502" s="524">
        <f>$G$40</f>
        <v>0</v>
      </c>
      <c r="H502" s="524"/>
      <c r="I502" s="524"/>
      <c r="J502" s="209"/>
      <c r="K502" s="139"/>
      <c r="L502" s="522" t="s">
        <v>122</v>
      </c>
      <c r="M502" s="522"/>
      <c r="N502" s="523">
        <f>$D$40</f>
        <v>0</v>
      </c>
      <c r="O502" s="523"/>
      <c r="P502" s="131" t="s">
        <v>123</v>
      </c>
      <c r="Q502" s="524">
        <f>$G$40</f>
        <v>0</v>
      </c>
      <c r="R502" s="524"/>
      <c r="S502" s="524"/>
      <c r="T502" s="565"/>
      <c r="U502" s="566"/>
    </row>
    <row r="503" spans="1:21" ht="14.1" customHeight="1" x14ac:dyDescent="0.2">
      <c r="A503" s="139"/>
      <c r="B503" s="522" t="s">
        <v>124</v>
      </c>
      <c r="C503" s="522"/>
      <c r="D503" s="523"/>
      <c r="E503" s="523"/>
      <c r="F503" s="131" t="s">
        <v>123</v>
      </c>
      <c r="G503" s="524"/>
      <c r="H503" s="524"/>
      <c r="I503" s="524"/>
      <c r="J503" s="209"/>
      <c r="K503" s="139"/>
      <c r="L503" s="522" t="s">
        <v>124</v>
      </c>
      <c r="M503" s="522"/>
      <c r="N503" s="523"/>
      <c r="O503" s="523"/>
      <c r="P503" s="131" t="s">
        <v>123</v>
      </c>
      <c r="Q503" s="524"/>
      <c r="R503" s="524"/>
      <c r="S503" s="524"/>
      <c r="T503" s="565"/>
      <c r="U503" s="566"/>
    </row>
    <row r="504" spans="1:21" ht="14.1" customHeight="1" x14ac:dyDescent="0.2">
      <c r="A504" s="142"/>
      <c r="B504" s="520" t="s">
        <v>125</v>
      </c>
      <c r="C504" s="520"/>
      <c r="D504" s="520"/>
      <c r="E504" s="520"/>
      <c r="F504" s="521"/>
      <c r="G504" s="521"/>
      <c r="H504" s="521"/>
      <c r="I504" s="521"/>
      <c r="J504" s="207"/>
      <c r="K504" s="142"/>
      <c r="L504" s="520" t="s">
        <v>125</v>
      </c>
      <c r="M504" s="520"/>
      <c r="N504" s="520"/>
      <c r="O504" s="520"/>
      <c r="P504" s="521"/>
      <c r="Q504" s="521"/>
      <c r="R504" s="521"/>
      <c r="S504" s="521"/>
      <c r="T504" s="560"/>
      <c r="U504" s="561"/>
    </row>
    <row r="505" spans="1:21" ht="15" customHeight="1" x14ac:dyDescent="0.25">
      <c r="A505" s="132"/>
      <c r="B505" s="133" t="s">
        <v>72</v>
      </c>
      <c r="C505" s="134" t="str">
        <f>'Të dhënat për Lib. amë'!$B$5</f>
        <v>VIII</v>
      </c>
      <c r="D505" s="133" t="s">
        <v>73</v>
      </c>
      <c r="E505" s="134">
        <f>'Të dhënat për Lib. amë'!$C$5</f>
        <v>1</v>
      </c>
      <c r="F505" s="133"/>
      <c r="G505" s="573" t="s">
        <v>74</v>
      </c>
      <c r="H505" s="573"/>
      <c r="I505" s="574" t="str">
        <f>'Të dhënat për Lib. amë'!$D$5</f>
        <v>2014/2015</v>
      </c>
      <c r="J505" s="575"/>
      <c r="K505" s="132"/>
      <c r="L505" s="133" t="s">
        <v>72</v>
      </c>
      <c r="M505" s="134" t="str">
        <f>'Të dhënat për Lib. amë'!$B$5</f>
        <v>VIII</v>
      </c>
      <c r="N505" s="133" t="s">
        <v>73</v>
      </c>
      <c r="O505" s="134">
        <f>'Të dhënat për Lib. amë'!$C$5</f>
        <v>1</v>
      </c>
      <c r="P505" s="133"/>
      <c r="Q505" s="573" t="s">
        <v>74</v>
      </c>
      <c r="R505" s="573"/>
      <c r="S505" s="574" t="str">
        <f>'Të dhënat për Lib. amë'!$D$5</f>
        <v>2014/2015</v>
      </c>
      <c r="T505" s="574"/>
      <c r="U505" s="575"/>
    </row>
    <row r="506" spans="1:21" ht="15" customHeight="1" x14ac:dyDescent="0.2">
      <c r="A506" s="135"/>
      <c r="B506" s="95" t="s">
        <v>75</v>
      </c>
      <c r="C506" s="567" t="str">
        <f>'Të dhënat për Lib. amë'!$E$5</f>
        <v>Klasa e tetë</v>
      </c>
      <c r="D506" s="567"/>
      <c r="E506" s="567"/>
      <c r="F506" s="567"/>
      <c r="G506" s="567"/>
      <c r="H506" s="567"/>
      <c r="I506" s="567"/>
      <c r="J506" s="568"/>
      <c r="K506" s="135"/>
      <c r="L506" s="95" t="s">
        <v>75</v>
      </c>
      <c r="M506" s="567" t="str">
        <f>'Të dhënat për Lib. amë'!$E$5</f>
        <v>Klasa e tetë</v>
      </c>
      <c r="N506" s="567"/>
      <c r="O506" s="567"/>
      <c r="P506" s="567"/>
      <c r="Q506" s="567"/>
      <c r="R506" s="567"/>
      <c r="S506" s="567"/>
      <c r="T506" s="567"/>
      <c r="U506" s="568"/>
    </row>
    <row r="507" spans="1:21" ht="15" customHeight="1" x14ac:dyDescent="0.2">
      <c r="A507" s="135"/>
      <c r="B507" s="95" t="s">
        <v>76</v>
      </c>
      <c r="C507" s="567" t="str">
        <f>'Të dhënat për Lib. amë'!$F$5</f>
        <v>SH F M U"Shkëndija " Suharekë</v>
      </c>
      <c r="D507" s="567"/>
      <c r="E507" s="567"/>
      <c r="F507" s="567"/>
      <c r="G507" s="567"/>
      <c r="H507" s="567"/>
      <c r="I507" s="567"/>
      <c r="J507" s="568"/>
      <c r="K507" s="135"/>
      <c r="L507" s="95" t="s">
        <v>76</v>
      </c>
      <c r="M507" s="567" t="str">
        <f>'Të dhënat për Lib. amë'!$F$5</f>
        <v>SH F M U"Shkëndija " Suharekë</v>
      </c>
      <c r="N507" s="567"/>
      <c r="O507" s="567"/>
      <c r="P507" s="567"/>
      <c r="Q507" s="567"/>
      <c r="R507" s="567"/>
      <c r="S507" s="567"/>
      <c r="T507" s="567"/>
      <c r="U507" s="568"/>
    </row>
    <row r="508" spans="1:21" ht="15" customHeight="1" x14ac:dyDescent="0.3">
      <c r="A508" s="529" t="s">
        <v>83</v>
      </c>
      <c r="B508" s="530"/>
      <c r="C508" s="530"/>
      <c r="D508" s="530"/>
      <c r="E508" s="530"/>
      <c r="F508" s="530"/>
      <c r="G508" s="530"/>
      <c r="H508" s="530"/>
      <c r="I508" s="530"/>
      <c r="J508" s="531"/>
      <c r="K508" s="529" t="s">
        <v>83</v>
      </c>
      <c r="L508" s="530"/>
      <c r="M508" s="530"/>
      <c r="N508" s="530"/>
      <c r="O508" s="530"/>
      <c r="P508" s="530"/>
      <c r="Q508" s="530"/>
      <c r="R508" s="530"/>
      <c r="S508" s="530"/>
      <c r="T508" s="530"/>
      <c r="U508" s="531"/>
    </row>
    <row r="509" spans="1:21" ht="15" customHeight="1" x14ac:dyDescent="0.2">
      <c r="A509" s="135"/>
      <c r="B509" s="95" t="s">
        <v>36</v>
      </c>
      <c r="C509" s="527" t="str">
        <f>'Të dhënat për Lib. amë'!$G$17</f>
        <v>Erisa Gashi</v>
      </c>
      <c r="D509" s="527"/>
      <c r="E509" s="522" t="s">
        <v>84</v>
      </c>
      <c r="F509" s="522"/>
      <c r="G509" s="522"/>
      <c r="H509" s="532" t="str">
        <f>'Të dhënat për Lib. amë'!$I$17</f>
        <v>Selami</v>
      </c>
      <c r="I509" s="532"/>
      <c r="J509" s="533"/>
      <c r="K509" s="135"/>
      <c r="L509" s="95" t="s">
        <v>36</v>
      </c>
      <c r="M509" s="527">
        <f>'Të dhënat për Lib. amë'!$G$40</f>
        <v>0</v>
      </c>
      <c r="N509" s="527"/>
      <c r="O509" s="522" t="s">
        <v>84</v>
      </c>
      <c r="P509" s="522"/>
      <c r="Q509" s="522"/>
      <c r="R509" s="532">
        <f>'Të dhënat për Lib. amë'!$I$40</f>
        <v>0</v>
      </c>
      <c r="S509" s="532"/>
      <c r="T509" s="532"/>
      <c r="U509" s="533"/>
    </row>
    <row r="510" spans="1:21" ht="15" customHeight="1" x14ac:dyDescent="0.2">
      <c r="A510" s="135"/>
      <c r="B510" s="97" t="s">
        <v>85</v>
      </c>
      <c r="C510" s="114">
        <f>'Të dhënat për Lib. amë'!$J$17</f>
        <v>0</v>
      </c>
      <c r="D510" s="522" t="s">
        <v>86</v>
      </c>
      <c r="E510" s="522"/>
      <c r="F510" s="112">
        <f>'Të dhënat për Lib. amë'!$K$17</f>
        <v>0</v>
      </c>
      <c r="G510" s="562"/>
      <c r="H510" s="562"/>
      <c r="I510" s="562"/>
      <c r="J510" s="563"/>
      <c r="K510" s="135"/>
      <c r="L510" s="97" t="s">
        <v>85</v>
      </c>
      <c r="M510" s="114">
        <f>'Të dhënat për Lib. amë'!$J$40</f>
        <v>0</v>
      </c>
      <c r="N510" s="522" t="s">
        <v>86</v>
      </c>
      <c r="O510" s="522"/>
      <c r="P510" s="112">
        <f>'Të dhënat për Lib. amë'!$K$40</f>
        <v>0</v>
      </c>
      <c r="Q510" s="534"/>
      <c r="R510" s="534"/>
      <c r="S510" s="534"/>
      <c r="T510" s="534"/>
      <c r="U510" s="564"/>
    </row>
    <row r="511" spans="1:21" ht="15" customHeight="1" x14ac:dyDescent="0.2">
      <c r="A511" s="135"/>
      <c r="B511" s="98" t="s">
        <v>94</v>
      </c>
      <c r="C511" s="112">
        <f>'Të dhënat për Lib. amë'!$L$17</f>
        <v>0</v>
      </c>
      <c r="D511" s="94" t="s">
        <v>95</v>
      </c>
      <c r="E511" s="111">
        <f>'Të dhënat për Lib. amë'!$M$17</f>
        <v>0</v>
      </c>
      <c r="F511" s="95" t="s">
        <v>96</v>
      </c>
      <c r="G511" s="569">
        <f>'Të dhënat për Lib. amë'!$N$17</f>
        <v>0</v>
      </c>
      <c r="H511" s="569"/>
      <c r="I511" s="97" t="s">
        <v>113</v>
      </c>
      <c r="J511" s="210">
        <f>'Të dhënat për Lib. amë'!$O$17</f>
        <v>0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9">
        <f>'Të dhënat për Lib. amë'!$N$40</f>
        <v>0</v>
      </c>
      <c r="R511" s="569"/>
      <c r="S511" s="97" t="s">
        <v>113</v>
      </c>
      <c r="T511" s="527">
        <f>'Të dhënat për Lib. amë'!$O$40</f>
        <v>0</v>
      </c>
      <c r="U511" s="528"/>
    </row>
    <row r="512" spans="1:21" ht="15" customHeight="1" x14ac:dyDescent="0.2">
      <c r="A512" s="135"/>
      <c r="B512" s="534" t="s">
        <v>92</v>
      </c>
      <c r="C512" s="534"/>
      <c r="D512" s="110">
        <f>'Të dhënat për Lib. amë'!$A$17</f>
        <v>13</v>
      </c>
      <c r="E512" s="522" t="s">
        <v>93</v>
      </c>
      <c r="F512" s="522"/>
      <c r="G512" s="522"/>
      <c r="H512" s="527">
        <f>'Të dhënat për Lib. amë'!$A$17</f>
        <v>13</v>
      </c>
      <c r="I512" s="527"/>
      <c r="J512" s="528"/>
      <c r="K512" s="135"/>
      <c r="L512" s="534" t="s">
        <v>92</v>
      </c>
      <c r="M512" s="534"/>
      <c r="N512" s="110">
        <f>'Të dhënat për Lib. amë'!$A$40</f>
        <v>36</v>
      </c>
      <c r="O512" s="522" t="s">
        <v>93</v>
      </c>
      <c r="P512" s="522"/>
      <c r="Q512" s="522"/>
      <c r="R512" s="527">
        <f>'Të dhënat për Lib. amë'!$A$40</f>
        <v>36</v>
      </c>
      <c r="S512" s="527"/>
      <c r="T512" s="527"/>
      <c r="U512" s="528"/>
    </row>
    <row r="513" spans="1:21" ht="15" customHeight="1" x14ac:dyDescent="0.2">
      <c r="A513" s="135"/>
      <c r="B513" s="570" t="s">
        <v>98</v>
      </c>
      <c r="C513" s="570"/>
      <c r="D513" s="527">
        <f>'Të dhënat për Lib. amë'!$P$17</f>
        <v>0</v>
      </c>
      <c r="E513" s="527"/>
      <c r="F513" s="527"/>
      <c r="G513" s="527"/>
      <c r="H513" s="527"/>
      <c r="I513" s="527"/>
      <c r="J513" s="528"/>
      <c r="K513" s="135"/>
      <c r="L513" s="570" t="s">
        <v>98</v>
      </c>
      <c r="M513" s="570"/>
      <c r="N513" s="527">
        <f>'Të dhënat për Lib. amë'!$P$40</f>
        <v>0</v>
      </c>
      <c r="O513" s="527"/>
      <c r="P513" s="527"/>
      <c r="Q513" s="527"/>
      <c r="R513" s="527"/>
      <c r="S513" s="527"/>
      <c r="T513" s="527"/>
      <c r="U513" s="528"/>
    </row>
    <row r="514" spans="1:21" ht="15" customHeight="1" x14ac:dyDescent="0.3">
      <c r="A514" s="529" t="s">
        <v>91</v>
      </c>
      <c r="B514" s="530"/>
      <c r="C514" s="530"/>
      <c r="D514" s="530"/>
      <c r="E514" s="530"/>
      <c r="F514" s="530"/>
      <c r="G514" s="530"/>
      <c r="H514" s="530"/>
      <c r="I514" s="530"/>
      <c r="J514" s="531"/>
      <c r="K514" s="529" t="s">
        <v>91</v>
      </c>
      <c r="L514" s="530"/>
      <c r="M514" s="530"/>
      <c r="N514" s="530"/>
      <c r="O514" s="530"/>
      <c r="P514" s="530"/>
      <c r="Q514" s="530"/>
      <c r="R514" s="530"/>
      <c r="S514" s="530"/>
      <c r="T514" s="530"/>
      <c r="U514" s="531"/>
    </row>
    <row r="515" spans="1:21" ht="15" customHeight="1" x14ac:dyDescent="0.2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18" t="s">
        <v>105</v>
      </c>
      <c r="G515" s="518"/>
      <c r="H515" s="518"/>
      <c r="I515" s="527">
        <f>'Të dhënat për Lib. amë'!$S$17</f>
        <v>0</v>
      </c>
      <c r="J515" s="528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18" t="s">
        <v>105</v>
      </c>
      <c r="Q515" s="518"/>
      <c r="R515" s="518"/>
      <c r="S515" s="527">
        <f>'Të dhënat për Lib. amë'!$S$40</f>
        <v>0</v>
      </c>
      <c r="T515" s="527"/>
      <c r="U515" s="528"/>
    </row>
    <row r="516" spans="1:21" ht="15" customHeight="1" x14ac:dyDescent="0.2">
      <c r="A516" s="135"/>
      <c r="B516" s="98" t="s">
        <v>110</v>
      </c>
      <c r="C516" s="111">
        <f>'Të dhënat për Lib. amë'!$T$17</f>
        <v>0</v>
      </c>
      <c r="D516" s="114">
        <f>'Të dhënat për Lib. amë'!$U$17</f>
        <v>0</v>
      </c>
      <c r="E516" s="101" t="s">
        <v>111</v>
      </c>
      <c r="F516" s="113">
        <f>'Të dhënat për Lib. amë'!$V$17</f>
        <v>0</v>
      </c>
      <c r="G516" s="518" t="s">
        <v>112</v>
      </c>
      <c r="H516" s="518"/>
      <c r="I516" s="527">
        <f>'Të dhënat për Lib. amë'!$W$17</f>
        <v>0</v>
      </c>
      <c r="J516" s="528"/>
      <c r="K516" s="135"/>
      <c r="L516" s="98" t="s">
        <v>110</v>
      </c>
      <c r="M516" s="111">
        <f>'Të dhënat për Lib. amë'!$T$40</f>
        <v>0</v>
      </c>
      <c r="N516" s="103">
        <f>'Të dhënat për Lib. amë'!$U$40</f>
        <v>0</v>
      </c>
      <c r="O516" s="101" t="s">
        <v>111</v>
      </c>
      <c r="P516" s="113">
        <f>'Të dhënat për Lib. amë'!$V$40</f>
        <v>0</v>
      </c>
      <c r="Q516" s="518" t="s">
        <v>112</v>
      </c>
      <c r="R516" s="518"/>
      <c r="S516" s="527">
        <f>'Të dhënat për Lib. amë'!$W$40</f>
        <v>0</v>
      </c>
      <c r="T516" s="527"/>
      <c r="U516" s="528"/>
    </row>
    <row r="517" spans="1:21" ht="15" customHeight="1" x14ac:dyDescent="0.3">
      <c r="A517" s="529" t="s">
        <v>108</v>
      </c>
      <c r="B517" s="530"/>
      <c r="C517" s="530"/>
      <c r="D517" s="530"/>
      <c r="E517" s="530"/>
      <c r="F517" s="530"/>
      <c r="G517" s="530"/>
      <c r="H517" s="530"/>
      <c r="I517" s="530"/>
      <c r="J517" s="531"/>
      <c r="K517" s="529" t="s">
        <v>108</v>
      </c>
      <c r="L517" s="530"/>
      <c r="M517" s="530"/>
      <c r="N517" s="530"/>
      <c r="O517" s="530"/>
      <c r="P517" s="530"/>
      <c r="Q517" s="530"/>
      <c r="R517" s="530"/>
      <c r="S517" s="530"/>
      <c r="T517" s="530"/>
      <c r="U517" s="531"/>
    </row>
    <row r="518" spans="1:21" ht="15" customHeight="1" x14ac:dyDescent="0.2">
      <c r="A518" s="135"/>
      <c r="B518" s="518" t="s">
        <v>107</v>
      </c>
      <c r="C518" s="518"/>
      <c r="D518" s="114">
        <f>'Të dhënat për Lib. amë'!$X$17</f>
        <v>0</v>
      </c>
      <c r="E518" s="519" t="s">
        <v>109</v>
      </c>
      <c r="F518" s="519"/>
      <c r="G518" s="519"/>
      <c r="H518" s="519"/>
      <c r="I518" s="527">
        <f>'Të dhënat për Lib. amë'!$Y$17</f>
        <v>0</v>
      </c>
      <c r="J518" s="528"/>
      <c r="K518" s="135"/>
      <c r="L518" s="518" t="s">
        <v>107</v>
      </c>
      <c r="M518" s="518"/>
      <c r="N518" s="114">
        <f>'Të dhënat për Lib. amë'!$X$40</f>
        <v>0</v>
      </c>
      <c r="O518" s="519" t="s">
        <v>109</v>
      </c>
      <c r="P518" s="519"/>
      <c r="Q518" s="519"/>
      <c r="R518" s="519"/>
      <c r="S518" s="527">
        <f>'Të dhënat për Lib. amë'!$Y$40</f>
        <v>0</v>
      </c>
      <c r="T518" s="527"/>
      <c r="U518" s="528"/>
    </row>
    <row r="519" spans="1:21" ht="15" customHeight="1" thickBot="1" x14ac:dyDescent="0.25">
      <c r="A519" s="135"/>
      <c r="B519" s="98" t="s">
        <v>115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115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Top="1" thickBot="1" x14ac:dyDescent="0.3">
      <c r="A520" s="541" t="s">
        <v>82</v>
      </c>
      <c r="B520" s="543" t="s">
        <v>81</v>
      </c>
      <c r="C520" s="545" t="s">
        <v>5</v>
      </c>
      <c r="D520" s="546"/>
      <c r="E520" s="546"/>
      <c r="F520" s="546"/>
      <c r="G520" s="546"/>
      <c r="H520" s="546"/>
      <c r="I520" s="546"/>
      <c r="J520" s="547"/>
      <c r="K520" s="541" t="s">
        <v>82</v>
      </c>
      <c r="L520" s="543" t="s">
        <v>81</v>
      </c>
      <c r="M520" s="545" t="s">
        <v>5</v>
      </c>
      <c r="N520" s="546"/>
      <c r="O520" s="546"/>
      <c r="P520" s="546"/>
      <c r="Q520" s="546"/>
      <c r="R520" s="546"/>
      <c r="S520" s="546"/>
      <c r="T520" s="546"/>
      <c r="U520" s="547"/>
    </row>
    <row r="521" spans="1:21" ht="50.1" customHeight="1" thickBot="1" x14ac:dyDescent="0.3">
      <c r="A521" s="542"/>
      <c r="B521" s="544"/>
      <c r="C521" s="93" t="s">
        <v>78</v>
      </c>
      <c r="D521" s="93" t="s">
        <v>77</v>
      </c>
      <c r="E521" s="93" t="s">
        <v>80</v>
      </c>
      <c r="F521" s="93" t="s">
        <v>79</v>
      </c>
      <c r="G521" s="548"/>
      <c r="H521" s="550"/>
      <c r="I521" s="550"/>
      <c r="J521" s="558" t="s">
        <v>90</v>
      </c>
      <c r="K521" s="542"/>
      <c r="L521" s="544"/>
      <c r="M521" s="93" t="s">
        <v>78</v>
      </c>
      <c r="N521" s="93" t="s">
        <v>77</v>
      </c>
      <c r="O521" s="93" t="s">
        <v>80</v>
      </c>
      <c r="P521" s="93" t="s">
        <v>79</v>
      </c>
      <c r="Q521" s="548"/>
      <c r="R521" s="550"/>
      <c r="S521" s="550"/>
      <c r="T521" s="571" t="s">
        <v>90</v>
      </c>
      <c r="U521" s="576"/>
    </row>
    <row r="522" spans="1:21" ht="15" customHeight="1" thickBot="1" x14ac:dyDescent="0.3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Shkëlq.(5)</v>
      </c>
      <c r="D522" s="151"/>
      <c r="E522" s="81"/>
      <c r="F522" s="150" t="str">
        <f>IF(OR(D522=0),C522,D522)</f>
        <v>Shkëlq.(5)</v>
      </c>
      <c r="G522" s="549"/>
      <c r="H522" s="551"/>
      <c r="I522" s="551"/>
      <c r="J522" s="559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9"/>
      <c r="R522" s="551"/>
      <c r="S522" s="551"/>
      <c r="T522" s="572"/>
      <c r="U522" s="525"/>
    </row>
    <row r="523" spans="1:21" ht="15" customHeight="1" thickBot="1" x14ac:dyDescent="0.3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Shkëlq.(5)</v>
      </c>
      <c r="D523" s="151"/>
      <c r="E523" s="81"/>
      <c r="F523" s="150" t="str">
        <f t="shared" ref="F523:F536" si="24">IF(OR(D523=0),C523,D523)</f>
        <v>Shkëlq.(5)</v>
      </c>
      <c r="G523" s="549"/>
      <c r="H523" s="551"/>
      <c r="I523" s="551"/>
      <c r="J523" s="559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t="shared" ref="P523:P536" si="25">IF(OR(N523=0),M523,N523)</f>
        <v>-</v>
      </c>
      <c r="Q523" s="549"/>
      <c r="R523" s="551"/>
      <c r="S523" s="551"/>
      <c r="T523" s="572"/>
      <c r="U523" s="525"/>
    </row>
    <row r="524" spans="1:21" ht="15" customHeight="1" thickBot="1" x14ac:dyDescent="0.3">
      <c r="A524" s="137">
        <v>3</v>
      </c>
      <c r="B524" s="80" t="str">
        <f>'Të dhënat për Lib. amë'!$AB$4</f>
        <v>Matematikë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Shkëlq.(5)</v>
      </c>
      <c r="D524" s="151"/>
      <c r="E524" s="81"/>
      <c r="F524" s="150" t="str">
        <f t="shared" si="24"/>
        <v>Shkëlq.(5)</v>
      </c>
      <c r="G524" s="549"/>
      <c r="H524" s="551"/>
      <c r="I524" s="551"/>
      <c r="J524" s="559"/>
      <c r="K524" s="137">
        <v>3</v>
      </c>
      <c r="L524" s="80" t="str">
        <f>'Të dhënat për Lib. amë'!$AB$4</f>
        <v>Matematikë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9"/>
      <c r="R524" s="551"/>
      <c r="S524" s="551"/>
      <c r="T524" s="572"/>
      <c r="U524" s="525"/>
    </row>
    <row r="525" spans="1:21" ht="15" customHeight="1" thickBot="1" x14ac:dyDescent="0.3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Shkëlq.(5)</v>
      </c>
      <c r="D525" s="151"/>
      <c r="E525" s="81"/>
      <c r="F525" s="150" t="str">
        <f t="shared" si="24"/>
        <v>Shkëlq.(5)</v>
      </c>
      <c r="G525" s="549"/>
      <c r="H525" s="551"/>
      <c r="I525" s="551"/>
      <c r="J525" s="559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9"/>
      <c r="R525" s="551"/>
      <c r="S525" s="551"/>
      <c r="T525" s="572"/>
      <c r="U525" s="525"/>
    </row>
    <row r="526" spans="1:21" ht="15" customHeight="1" thickBot="1" x14ac:dyDescent="0.3">
      <c r="A526" s="137">
        <v>5</v>
      </c>
      <c r="B526" s="80" t="str">
        <f>'Të dhënat për Lib. amë'!$AD$4</f>
        <v>Fizikë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Shkëlq.(5)</v>
      </c>
      <c r="D526" s="153"/>
      <c r="E526" s="81"/>
      <c r="F526" s="150" t="str">
        <f t="shared" si="24"/>
        <v>Shkëlq.(5)</v>
      </c>
      <c r="G526" s="549"/>
      <c r="H526" s="551"/>
      <c r="I526" s="551"/>
      <c r="J526" s="559"/>
      <c r="K526" s="137">
        <v>5</v>
      </c>
      <c r="L526" s="80" t="str">
        <f>'Të dhënat për Lib. amë'!$AD$4</f>
        <v>Fizikë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9"/>
      <c r="R526" s="551"/>
      <c r="S526" s="551"/>
      <c r="T526" s="572"/>
      <c r="U526" s="525"/>
    </row>
    <row r="527" spans="1:21" ht="15" customHeight="1" thickBot="1" x14ac:dyDescent="0.3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9"/>
      <c r="H527" s="551"/>
      <c r="I527" s="551"/>
      <c r="J527" s="559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9"/>
      <c r="R527" s="551"/>
      <c r="S527" s="551"/>
      <c r="T527" s="572"/>
      <c r="U527" s="525"/>
    </row>
    <row r="528" spans="1:21" ht="15" customHeight="1" thickBot="1" x14ac:dyDescent="0.3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Shkëlq.(5)</v>
      </c>
      <c r="D528" s="151"/>
      <c r="E528" s="81"/>
      <c r="F528" s="150" t="str">
        <f t="shared" si="24"/>
        <v>Shkëlq.(5)</v>
      </c>
      <c r="G528" s="554" t="s">
        <v>87</v>
      </c>
      <c r="H528" s="556" t="s">
        <v>88</v>
      </c>
      <c r="I528" s="556" t="s">
        <v>89</v>
      </c>
      <c r="J528" s="525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54" t="s">
        <v>87</v>
      </c>
      <c r="R528" s="556" t="s">
        <v>88</v>
      </c>
      <c r="S528" s="556" t="s">
        <v>89</v>
      </c>
      <c r="T528" s="522"/>
      <c r="U528" s="525"/>
    </row>
    <row r="529" spans="1:21" ht="15" customHeight="1" thickBot="1" x14ac:dyDescent="0.3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Shkëlq.(5)</v>
      </c>
      <c r="D529" s="151"/>
      <c r="E529" s="81"/>
      <c r="F529" s="150" t="str">
        <f t="shared" si="24"/>
        <v>Shkëlq.(5)</v>
      </c>
      <c r="G529" s="554"/>
      <c r="H529" s="556"/>
      <c r="I529" s="556"/>
      <c r="J529" s="525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54"/>
      <c r="R529" s="556"/>
      <c r="S529" s="556"/>
      <c r="T529" s="522"/>
      <c r="U529" s="525"/>
    </row>
    <row r="530" spans="1:21" ht="15" customHeight="1" thickBot="1" x14ac:dyDescent="0.3">
      <c r="A530" s="137">
        <v>9</v>
      </c>
      <c r="B530" s="80" t="str">
        <f>'Të dhënat për Lib. amë'!$AH$4</f>
        <v>Edukatë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Shkëlq.(5)</v>
      </c>
      <c r="D530" s="151"/>
      <c r="E530" s="81"/>
      <c r="F530" s="150" t="str">
        <f t="shared" si="24"/>
        <v>Shkëlq.(5)</v>
      </c>
      <c r="G530" s="554"/>
      <c r="H530" s="556"/>
      <c r="I530" s="556"/>
      <c r="J530" s="525"/>
      <c r="K530" s="137">
        <v>9</v>
      </c>
      <c r="L530" s="80" t="str">
        <f>'Të dhënat për Lib. amë'!$AH$4</f>
        <v>Edukatë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54"/>
      <c r="R530" s="556"/>
      <c r="S530" s="556"/>
      <c r="T530" s="522"/>
      <c r="U530" s="525"/>
    </row>
    <row r="531" spans="1:21" ht="15" customHeight="1" thickBot="1" x14ac:dyDescent="0.3">
      <c r="A531" s="137">
        <v>10</v>
      </c>
      <c r="B531" s="80" t="str">
        <f>'Të dhënat për Lib. amë'!$AI$4</f>
        <v>Edukatë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Shkëlq.(5)</v>
      </c>
      <c r="D531" s="151"/>
      <c r="E531" s="81"/>
      <c r="F531" s="150" t="str">
        <f t="shared" si="24"/>
        <v>Shkëlq.(5)</v>
      </c>
      <c r="G531" s="554"/>
      <c r="H531" s="556"/>
      <c r="I531" s="556"/>
      <c r="J531" s="525"/>
      <c r="K531" s="137">
        <v>10</v>
      </c>
      <c r="L531" s="80" t="str">
        <f>'Të dhënat për Lib. amë'!$AI$4</f>
        <v>Edukatë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54"/>
      <c r="R531" s="556"/>
      <c r="S531" s="556"/>
      <c r="T531" s="522"/>
      <c r="U531" s="525"/>
    </row>
    <row r="532" spans="1:21" ht="15" customHeight="1" thickBot="1" x14ac:dyDescent="0.3">
      <c r="A532" s="137">
        <v>11</v>
      </c>
      <c r="B532" s="80" t="str">
        <f>'Të dhënat për Lib. amë'!$AJ$4</f>
        <v>Edukatë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Shkëlq.(5)</v>
      </c>
      <c r="D532" s="151"/>
      <c r="E532" s="81"/>
      <c r="F532" s="150" t="str">
        <f t="shared" si="24"/>
        <v>Shkëlq.(5)</v>
      </c>
      <c r="G532" s="554"/>
      <c r="H532" s="556"/>
      <c r="I532" s="556"/>
      <c r="J532" s="525"/>
      <c r="K532" s="137">
        <v>11</v>
      </c>
      <c r="L532" s="80" t="str">
        <f>'Të dhënat për Lib. amë'!$AJ$4</f>
        <v>Edukatë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54"/>
      <c r="R532" s="556"/>
      <c r="S532" s="556"/>
      <c r="T532" s="522"/>
      <c r="U532" s="525"/>
    </row>
    <row r="533" spans="1:21" ht="15" customHeight="1" thickBot="1" x14ac:dyDescent="0.3">
      <c r="A533" s="137">
        <v>12</v>
      </c>
      <c r="B533" s="80" t="str">
        <f>'Të dhënat për Lib. amë'!$AK$4</f>
        <v>Teknologji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Shkëlq.(5)</v>
      </c>
      <c r="D533" s="151"/>
      <c r="E533" s="81"/>
      <c r="F533" s="150" t="str">
        <f t="shared" si="24"/>
        <v>Shkëlq.(5)</v>
      </c>
      <c r="G533" s="554"/>
      <c r="H533" s="556"/>
      <c r="I533" s="556"/>
      <c r="J533" s="525"/>
      <c r="K533" s="137">
        <v>12</v>
      </c>
      <c r="L533" s="80" t="str">
        <f>'Të dhënat për Lib. amë'!$AK$4</f>
        <v>Teknologji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54"/>
      <c r="R533" s="556"/>
      <c r="S533" s="556"/>
      <c r="T533" s="522"/>
      <c r="U533" s="525"/>
    </row>
    <row r="534" spans="1:21" ht="15" customHeight="1" thickBot="1" x14ac:dyDescent="0.3">
      <c r="A534" s="137">
        <v>13</v>
      </c>
      <c r="B534" s="80" t="str">
        <f>'Të dhënat për Lib. amë'!$AL$4</f>
        <v>Edukatë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Shkëlq.(5)</v>
      </c>
      <c r="D534" s="151"/>
      <c r="E534" s="81"/>
      <c r="F534" s="150" t="str">
        <f t="shared" si="24"/>
        <v>Shkëlq.(5)</v>
      </c>
      <c r="G534" s="554"/>
      <c r="H534" s="556"/>
      <c r="I534" s="556"/>
      <c r="J534" s="525"/>
      <c r="K534" s="137">
        <v>13</v>
      </c>
      <c r="L534" s="80" t="str">
        <f>'Të dhënat për Lib. amë'!$AL$4</f>
        <v>Edukatë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54"/>
      <c r="R534" s="556"/>
      <c r="S534" s="556"/>
      <c r="T534" s="522"/>
      <c r="U534" s="525"/>
    </row>
    <row r="535" spans="1:21" ht="15" customHeight="1" thickBot="1" x14ac:dyDescent="0.3">
      <c r="A535" s="137">
        <v>14</v>
      </c>
      <c r="B535" s="80" t="str">
        <f>'Të dhënat për Lib. amë'!$AM$4</f>
        <v>Mz. Ekologjia dhe mjedisi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54"/>
      <c r="H535" s="556"/>
      <c r="I535" s="556"/>
      <c r="J535" s="525"/>
      <c r="K535" s="137">
        <v>14</v>
      </c>
      <c r="L535" s="80" t="str">
        <f>'Të dhënat për Lib. amë'!$AM$4</f>
        <v>Mz. Ekologjia dhe mjedisi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54"/>
      <c r="R535" s="556"/>
      <c r="S535" s="556"/>
      <c r="T535" s="522"/>
      <c r="U535" s="525"/>
    </row>
    <row r="536" spans="1:21" ht="15" customHeight="1" thickBot="1" x14ac:dyDescent="0.3">
      <c r="A536" s="137">
        <v>15</v>
      </c>
      <c r="B536" s="80" t="str">
        <f>'Të dhënat për Lib. amë'!$AN$4</f>
        <v>Mz. Anglisht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54"/>
      <c r="H536" s="556"/>
      <c r="I536" s="556"/>
      <c r="J536" s="525"/>
      <c r="K536" s="137">
        <v>15</v>
      </c>
      <c r="L536" s="80" t="str">
        <f>'Të dhënat për Lib. amë'!$AN$4</f>
        <v>Mz. Anglisht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54"/>
      <c r="R536" s="556"/>
      <c r="S536" s="556"/>
      <c r="T536" s="522"/>
      <c r="U536" s="525"/>
    </row>
    <row r="537" spans="1:21" ht="15" customHeight="1" thickBot="1" x14ac:dyDescent="0.3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54"/>
      <c r="H537" s="556"/>
      <c r="I537" s="556"/>
      <c r="J537" s="525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54"/>
      <c r="R537" s="556"/>
      <c r="S537" s="556"/>
      <c r="T537" s="522"/>
      <c r="U537" s="525"/>
    </row>
    <row r="538" spans="1:21" ht="15" customHeight="1" thickBot="1" x14ac:dyDescent="0.3">
      <c r="A538" s="138"/>
      <c r="B538" s="105" t="str">
        <f>'Të dhënat për Lib. amë'!$AO$4</f>
        <v>Nota mesatare</v>
      </c>
      <c r="C538" s="106">
        <f>'Të dhënat për Lib. amë'!$AO$17</f>
        <v>5</v>
      </c>
      <c r="D538" s="106"/>
      <c r="E538" s="106"/>
      <c r="F538" s="152">
        <f>$C$538</f>
        <v>5</v>
      </c>
      <c r="G538" s="555"/>
      <c r="H538" s="557"/>
      <c r="I538" s="557"/>
      <c r="J538" s="526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55"/>
      <c r="R538" s="557"/>
      <c r="S538" s="557"/>
      <c r="T538" s="577"/>
      <c r="U538" s="526"/>
    </row>
    <row r="539" spans="1:21" ht="14.1" customHeight="1" thickTop="1" x14ac:dyDescent="0.2">
      <c r="A539" s="139"/>
      <c r="B539" s="535" t="s">
        <v>126</v>
      </c>
      <c r="C539" s="535"/>
      <c r="D539" s="535"/>
      <c r="E539" s="140">
        <f>$I$518</f>
        <v>0</v>
      </c>
      <c r="F539" s="131" t="s">
        <v>104</v>
      </c>
      <c r="G539" s="552" t="str">
        <f>IF(F538=0,"I pa notuar",IF(F538=1,"Pamjaftueshëm (1)",IF(F538&lt;2.5,"Mjaftueshëm(2)",IF(F538&lt;3.5,"Mirë(3)",IF(F538&lt;4.5,"Shumë mirë(4)","Shkëlqyeshëm(5)")))))</f>
        <v>Shkëlqyeshëm(5)</v>
      </c>
      <c r="H539" s="552"/>
      <c r="I539" s="552"/>
      <c r="J539" s="553"/>
      <c r="K539" s="139"/>
      <c r="L539" s="535" t="s">
        <v>116</v>
      </c>
      <c r="M539" s="535"/>
      <c r="N539" s="535"/>
      <c r="O539" s="140">
        <f>$S$518</f>
        <v>0</v>
      </c>
      <c r="P539" s="131" t="s">
        <v>104</v>
      </c>
      <c r="Q539" s="552" t="str">
        <f>IF(P538=0,"I pa notuar",IF(P538=1,"Pamjaftueshëm (1)",IF(P538&lt;2.5,"Mjaftueshëm(2)",IF(P538&lt;3.5,"Mirë(3)",IF(P538&lt;4.5,"Shumë mirë(4)","Shkëlqyeshëm(5)")))))</f>
        <v>I pa notuar</v>
      </c>
      <c r="R539" s="552"/>
      <c r="S539" s="552"/>
      <c r="T539" s="552"/>
      <c r="U539" s="553"/>
    </row>
    <row r="540" spans="1:21" ht="14.1" customHeight="1" x14ac:dyDescent="0.2">
      <c r="A540" s="139"/>
      <c r="B540" s="536" t="s">
        <v>117</v>
      </c>
      <c r="C540" s="536"/>
      <c r="D540" s="536"/>
      <c r="E540" s="536"/>
      <c r="F540" s="538"/>
      <c r="G540" s="538"/>
      <c r="H540" s="538"/>
      <c r="I540" s="538"/>
      <c r="J540" s="539"/>
      <c r="K540" s="139"/>
      <c r="L540" s="534" t="s">
        <v>117</v>
      </c>
      <c r="M540" s="534"/>
      <c r="N540" s="534"/>
      <c r="O540" s="534"/>
      <c r="P540" s="524"/>
      <c r="Q540" s="524"/>
      <c r="R540" s="524"/>
      <c r="S540" s="524"/>
      <c r="T540" s="524"/>
      <c r="U540" s="537"/>
    </row>
    <row r="541" spans="1:21" ht="14.1" customHeight="1" x14ac:dyDescent="0.2">
      <c r="A541" s="139"/>
      <c r="B541" s="538"/>
      <c r="C541" s="538"/>
      <c r="D541" s="538"/>
      <c r="E541" s="538"/>
      <c r="F541" s="538"/>
      <c r="G541" s="538"/>
      <c r="H541" s="538"/>
      <c r="I541" s="538"/>
      <c r="J541" s="539"/>
      <c r="K541" s="139"/>
      <c r="L541" s="524"/>
      <c r="M541" s="524"/>
      <c r="N541" s="524"/>
      <c r="O541" s="524"/>
      <c r="P541" s="524"/>
      <c r="Q541" s="524"/>
      <c r="R541" s="524"/>
      <c r="S541" s="524"/>
      <c r="T541" s="524"/>
      <c r="U541" s="537"/>
    </row>
    <row r="542" spans="1:21" ht="14.1" customHeight="1" x14ac:dyDescent="0.2">
      <c r="A542" s="139"/>
      <c r="B542" s="141" t="s">
        <v>118</v>
      </c>
      <c r="C542" s="111">
        <f>SUM(E542,H542)</f>
        <v>5</v>
      </c>
      <c r="D542" s="141" t="s">
        <v>119</v>
      </c>
      <c r="E542" s="143">
        <f>'Të dhënat për Lib. amë'!$AR$17</f>
        <v>5</v>
      </c>
      <c r="F542" s="540" t="s">
        <v>120</v>
      </c>
      <c r="G542" s="540"/>
      <c r="H542" s="527">
        <f>'Të dhënat për Lib. amë'!$AS$17</f>
        <v>0</v>
      </c>
      <c r="I542" s="527"/>
      <c r="J542" s="528"/>
      <c r="K542" s="139"/>
      <c r="L542" s="141" t="s">
        <v>118</v>
      </c>
      <c r="M542" s="111">
        <f>SUM(O542,R542)</f>
        <v>0</v>
      </c>
      <c r="N542" s="141" t="s">
        <v>119</v>
      </c>
      <c r="O542" s="111">
        <f>'Të dhënat për Lib. amë'!$AR$40</f>
        <v>0</v>
      </c>
      <c r="P542" s="540" t="s">
        <v>120</v>
      </c>
      <c r="Q542" s="540"/>
      <c r="R542" s="527">
        <f>'Të dhënat për Lib. amë'!$AS$40</f>
        <v>0</v>
      </c>
      <c r="S542" s="527"/>
      <c r="T542" s="527"/>
      <c r="U542" s="528"/>
    </row>
    <row r="543" spans="1:21" ht="14.1" customHeight="1" x14ac:dyDescent="0.2">
      <c r="A543" s="139"/>
      <c r="B543" s="522" t="s">
        <v>121</v>
      </c>
      <c r="C543" s="522"/>
      <c r="D543" s="524"/>
      <c r="E543" s="524"/>
      <c r="F543" s="524"/>
      <c r="G543" s="524"/>
      <c r="H543" s="524"/>
      <c r="I543" s="524"/>
      <c r="J543" s="537"/>
      <c r="K543" s="139"/>
      <c r="L543" s="522" t="s">
        <v>121</v>
      </c>
      <c r="M543" s="522"/>
      <c r="N543" s="527"/>
      <c r="O543" s="527"/>
      <c r="P543" s="527"/>
      <c r="Q543" s="527"/>
      <c r="R543" s="527"/>
      <c r="S543" s="527"/>
      <c r="T543" s="527"/>
      <c r="U543" s="528"/>
    </row>
    <row r="544" spans="1:21" ht="14.1" customHeight="1" x14ac:dyDescent="0.2">
      <c r="A544" s="139"/>
      <c r="B544" s="522" t="s">
        <v>122</v>
      </c>
      <c r="C544" s="522"/>
      <c r="D544" s="523">
        <f>$D$40</f>
        <v>0</v>
      </c>
      <c r="E544" s="523"/>
      <c r="F544" s="131" t="s">
        <v>123</v>
      </c>
      <c r="G544" s="524">
        <f>$G$40</f>
        <v>0</v>
      </c>
      <c r="H544" s="524"/>
      <c r="I544" s="524"/>
      <c r="J544" s="209"/>
      <c r="K544" s="139"/>
      <c r="L544" s="522" t="s">
        <v>122</v>
      </c>
      <c r="M544" s="522"/>
      <c r="N544" s="523">
        <f>$D$40</f>
        <v>0</v>
      </c>
      <c r="O544" s="523"/>
      <c r="P544" s="131" t="s">
        <v>123</v>
      </c>
      <c r="Q544" s="524">
        <f>$G$40</f>
        <v>0</v>
      </c>
      <c r="R544" s="524"/>
      <c r="S544" s="524"/>
      <c r="T544" s="565"/>
      <c r="U544" s="566"/>
    </row>
    <row r="545" spans="1:21" ht="14.1" customHeight="1" x14ac:dyDescent="0.2">
      <c r="A545" s="139"/>
      <c r="B545" s="522" t="s">
        <v>124</v>
      </c>
      <c r="C545" s="522"/>
      <c r="D545" s="523"/>
      <c r="E545" s="523"/>
      <c r="F545" s="131" t="s">
        <v>123</v>
      </c>
      <c r="G545" s="524"/>
      <c r="H545" s="524"/>
      <c r="I545" s="524"/>
      <c r="J545" s="209"/>
      <c r="K545" s="139"/>
      <c r="L545" s="522" t="s">
        <v>124</v>
      </c>
      <c r="M545" s="522"/>
      <c r="N545" s="523"/>
      <c r="O545" s="523"/>
      <c r="P545" s="131" t="s">
        <v>123</v>
      </c>
      <c r="Q545" s="524"/>
      <c r="R545" s="524"/>
      <c r="S545" s="524"/>
      <c r="T545" s="565"/>
      <c r="U545" s="566"/>
    </row>
    <row r="546" spans="1:21" ht="14.1" customHeight="1" x14ac:dyDescent="0.2">
      <c r="A546" s="142"/>
      <c r="B546" s="520" t="s">
        <v>125</v>
      </c>
      <c r="C546" s="520"/>
      <c r="D546" s="520"/>
      <c r="E546" s="520"/>
      <c r="F546" s="521"/>
      <c r="G546" s="521"/>
      <c r="H546" s="521"/>
      <c r="I546" s="521"/>
      <c r="J546" s="207"/>
      <c r="K546" s="142"/>
      <c r="L546" s="520" t="s">
        <v>125</v>
      </c>
      <c r="M546" s="520"/>
      <c r="N546" s="520"/>
      <c r="O546" s="520"/>
      <c r="P546" s="521"/>
      <c r="Q546" s="521"/>
      <c r="R546" s="521"/>
      <c r="S546" s="521"/>
      <c r="T546" s="560"/>
      <c r="U546" s="561"/>
    </row>
    <row r="547" spans="1:21" ht="15" customHeight="1" x14ac:dyDescent="0.25">
      <c r="A547" s="132"/>
      <c r="B547" s="133" t="s">
        <v>72</v>
      </c>
      <c r="C547" s="134" t="str">
        <f>'Të dhënat për Lib. amë'!$B$5</f>
        <v>VIII</v>
      </c>
      <c r="D547" s="133" t="s">
        <v>73</v>
      </c>
      <c r="E547" s="134">
        <f>'Të dhënat për Lib. amë'!$C$5</f>
        <v>1</v>
      </c>
      <c r="F547" s="133"/>
      <c r="G547" s="573" t="s">
        <v>74</v>
      </c>
      <c r="H547" s="573"/>
      <c r="I547" s="574" t="str">
        <f>'Të dhënat për Lib. amë'!$D$5</f>
        <v>2014/2015</v>
      </c>
      <c r="J547" s="575"/>
      <c r="K547" s="132"/>
      <c r="L547" s="133" t="s">
        <v>72</v>
      </c>
      <c r="M547" s="134" t="str">
        <f>'Të dhënat për Lib. amë'!$B$5</f>
        <v>VIII</v>
      </c>
      <c r="N547" s="133" t="s">
        <v>73</v>
      </c>
      <c r="O547" s="134">
        <f>'Të dhënat për Lib. amë'!$C$5</f>
        <v>1</v>
      </c>
      <c r="P547" s="133"/>
      <c r="Q547" s="573" t="s">
        <v>74</v>
      </c>
      <c r="R547" s="573"/>
      <c r="S547" s="574" t="str">
        <f>'Të dhënat për Lib. amë'!$D$5</f>
        <v>2014/2015</v>
      </c>
      <c r="T547" s="574"/>
      <c r="U547" s="575"/>
    </row>
    <row r="548" spans="1:21" ht="15" customHeight="1" x14ac:dyDescent="0.2">
      <c r="A548" s="135"/>
      <c r="B548" s="95" t="s">
        <v>75</v>
      </c>
      <c r="C548" s="567" t="str">
        <f>'Të dhënat për Lib. amë'!$E$5</f>
        <v>Klasa e tetë</v>
      </c>
      <c r="D548" s="567"/>
      <c r="E548" s="567"/>
      <c r="F548" s="567"/>
      <c r="G548" s="567"/>
      <c r="H548" s="567"/>
      <c r="I548" s="567"/>
      <c r="J548" s="568"/>
      <c r="K548" s="135"/>
      <c r="L548" s="95" t="s">
        <v>75</v>
      </c>
      <c r="M548" s="567" t="str">
        <f>'Të dhënat për Lib. amë'!$E$5</f>
        <v>Klasa e tetë</v>
      </c>
      <c r="N548" s="567"/>
      <c r="O548" s="567"/>
      <c r="P548" s="567"/>
      <c r="Q548" s="567"/>
      <c r="R548" s="567"/>
      <c r="S548" s="567"/>
      <c r="T548" s="567"/>
      <c r="U548" s="568"/>
    </row>
    <row r="549" spans="1:21" ht="15" customHeight="1" x14ac:dyDescent="0.2">
      <c r="A549" s="135"/>
      <c r="B549" s="95" t="s">
        <v>76</v>
      </c>
      <c r="C549" s="567" t="str">
        <f>'Të dhënat për Lib. amë'!$F$5</f>
        <v>SH F M U"Shkëndija " Suharekë</v>
      </c>
      <c r="D549" s="567"/>
      <c r="E549" s="567"/>
      <c r="F549" s="567"/>
      <c r="G549" s="567"/>
      <c r="H549" s="567"/>
      <c r="I549" s="567"/>
      <c r="J549" s="568"/>
      <c r="K549" s="135"/>
      <c r="L549" s="95" t="s">
        <v>76</v>
      </c>
      <c r="M549" s="567" t="str">
        <f>'Të dhënat për Lib. amë'!$F$5</f>
        <v>SH F M U"Shkëndija " Suharekë</v>
      </c>
      <c r="N549" s="567"/>
      <c r="O549" s="567"/>
      <c r="P549" s="567"/>
      <c r="Q549" s="567"/>
      <c r="R549" s="567"/>
      <c r="S549" s="567"/>
      <c r="T549" s="567"/>
      <c r="U549" s="568"/>
    </row>
    <row r="550" spans="1:21" ht="15" customHeight="1" x14ac:dyDescent="0.3">
      <c r="A550" s="529" t="s">
        <v>83</v>
      </c>
      <c r="B550" s="530"/>
      <c r="C550" s="530"/>
      <c r="D550" s="530"/>
      <c r="E550" s="530"/>
      <c r="F550" s="530"/>
      <c r="G550" s="530"/>
      <c r="H550" s="530"/>
      <c r="I550" s="530"/>
      <c r="J550" s="531"/>
      <c r="K550" s="529" t="s">
        <v>83</v>
      </c>
      <c r="L550" s="530"/>
      <c r="M550" s="530"/>
      <c r="N550" s="530"/>
      <c r="O550" s="530"/>
      <c r="P550" s="530"/>
      <c r="Q550" s="530"/>
      <c r="R550" s="530"/>
      <c r="S550" s="530"/>
      <c r="T550" s="530"/>
      <c r="U550" s="531"/>
    </row>
    <row r="551" spans="1:21" ht="15" customHeight="1" x14ac:dyDescent="0.2">
      <c r="A551" s="135"/>
      <c r="B551" s="95" t="s">
        <v>36</v>
      </c>
      <c r="C551" s="527" t="str">
        <f>'Të dhënat për Lib. amë'!$G$18</f>
        <v xml:space="preserve">Elsa Berisha </v>
      </c>
      <c r="D551" s="527"/>
      <c r="E551" s="522" t="s">
        <v>84</v>
      </c>
      <c r="F551" s="522"/>
      <c r="G551" s="522"/>
      <c r="H551" s="532" t="str">
        <f>'Të dhënat për Lib. amë'!$I$18</f>
        <v>Halil</v>
      </c>
      <c r="I551" s="532"/>
      <c r="J551" s="533"/>
      <c r="K551" s="135"/>
      <c r="L551" s="95" t="s">
        <v>36</v>
      </c>
      <c r="M551" s="527">
        <f>'Të dhënat për Lib. amë'!$G$41</f>
        <v>0</v>
      </c>
      <c r="N551" s="527"/>
      <c r="O551" s="522" t="s">
        <v>84</v>
      </c>
      <c r="P551" s="522"/>
      <c r="Q551" s="522"/>
      <c r="R551" s="532">
        <f>'Të dhënat për Lib. amë'!$I$41</f>
        <v>0</v>
      </c>
      <c r="S551" s="532"/>
      <c r="T551" s="532"/>
      <c r="U551" s="533"/>
    </row>
    <row r="552" spans="1:21" ht="15" customHeight="1" x14ac:dyDescent="0.2">
      <c r="A552" s="135"/>
      <c r="B552" s="97" t="s">
        <v>85</v>
      </c>
      <c r="C552" s="114">
        <f>'Të dhënat për Lib. amë'!$J$18</f>
        <v>0</v>
      </c>
      <c r="D552" s="522" t="s">
        <v>86</v>
      </c>
      <c r="E552" s="522"/>
      <c r="F552" s="112">
        <f>'Të dhënat për Lib. amë'!$K$18</f>
        <v>0</v>
      </c>
      <c r="G552" s="562"/>
      <c r="H552" s="562"/>
      <c r="I552" s="562"/>
      <c r="J552" s="563"/>
      <c r="K552" s="135"/>
      <c r="L552" s="97" t="s">
        <v>85</v>
      </c>
      <c r="M552" s="114">
        <f>'Të dhënat për Lib. amë'!$J$41</f>
        <v>0</v>
      </c>
      <c r="N552" s="522" t="s">
        <v>86</v>
      </c>
      <c r="O552" s="522"/>
      <c r="P552" s="112">
        <f>'Të dhënat për Lib. amë'!$K$41</f>
        <v>0</v>
      </c>
      <c r="Q552" s="534"/>
      <c r="R552" s="534"/>
      <c r="S552" s="534"/>
      <c r="T552" s="534"/>
      <c r="U552" s="564"/>
    </row>
    <row r="553" spans="1:21" ht="15" customHeight="1" x14ac:dyDescent="0.2">
      <c r="A553" s="135"/>
      <c r="B553" s="98" t="s">
        <v>94</v>
      </c>
      <c r="C553" s="112">
        <f>'Të dhënat për Lib. amë'!$L$18</f>
        <v>0</v>
      </c>
      <c r="D553" s="94" t="s">
        <v>95</v>
      </c>
      <c r="E553" s="111">
        <f>'Të dhënat për Lib. amë'!$M$18</f>
        <v>0</v>
      </c>
      <c r="F553" s="95" t="s">
        <v>96</v>
      </c>
      <c r="G553" s="569">
        <f>'Të dhënat për Lib. amë'!$N$18</f>
        <v>0</v>
      </c>
      <c r="H553" s="569"/>
      <c r="I553" s="97" t="s">
        <v>113</v>
      </c>
      <c r="J553" s="210">
        <f>'Të dhënat për Lib. amë'!$O$18</f>
        <v>0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9">
        <f>'Të dhënat për Lib. amë'!$N$41</f>
        <v>0</v>
      </c>
      <c r="R553" s="569"/>
      <c r="S553" s="97" t="s">
        <v>113</v>
      </c>
      <c r="T553" s="527">
        <f>'Të dhënat për Lib. amë'!$O$41</f>
        <v>0</v>
      </c>
      <c r="U553" s="528"/>
    </row>
    <row r="554" spans="1:21" ht="15" customHeight="1" x14ac:dyDescent="0.2">
      <c r="A554" s="135"/>
      <c r="B554" s="534" t="s">
        <v>92</v>
      </c>
      <c r="C554" s="534"/>
      <c r="D554" s="110">
        <f>'Të dhënat për Lib. amë'!$A$18</f>
        <v>14</v>
      </c>
      <c r="E554" s="522" t="s">
        <v>93</v>
      </c>
      <c r="F554" s="522"/>
      <c r="G554" s="522"/>
      <c r="H554" s="527">
        <f>'Të dhënat për Lib. amë'!$A$18</f>
        <v>14</v>
      </c>
      <c r="I554" s="527"/>
      <c r="J554" s="528"/>
      <c r="K554" s="135"/>
      <c r="L554" s="534" t="s">
        <v>92</v>
      </c>
      <c r="M554" s="534"/>
      <c r="N554" s="110">
        <f>'Të dhënat për Lib. amë'!$A$41</f>
        <v>37</v>
      </c>
      <c r="O554" s="522" t="s">
        <v>93</v>
      </c>
      <c r="P554" s="522"/>
      <c r="Q554" s="522"/>
      <c r="R554" s="527">
        <f>'Të dhënat për Lib. amë'!$A$41</f>
        <v>37</v>
      </c>
      <c r="S554" s="527"/>
      <c r="T554" s="527"/>
      <c r="U554" s="528"/>
    </row>
    <row r="555" spans="1:21" ht="15" customHeight="1" x14ac:dyDescent="0.2">
      <c r="A555" s="135"/>
      <c r="B555" s="570" t="s">
        <v>98</v>
      </c>
      <c r="C555" s="570"/>
      <c r="D555" s="527">
        <f>'Të dhënat për Lib. amë'!$P$18</f>
        <v>0</v>
      </c>
      <c r="E555" s="527"/>
      <c r="F555" s="527"/>
      <c r="G555" s="527"/>
      <c r="H555" s="527"/>
      <c r="I555" s="527"/>
      <c r="J555" s="528"/>
      <c r="K555" s="135"/>
      <c r="L555" s="570" t="s">
        <v>98</v>
      </c>
      <c r="M555" s="570"/>
      <c r="N555" s="527">
        <f>'Të dhënat për Lib. amë'!$P$41</f>
        <v>0</v>
      </c>
      <c r="O555" s="527"/>
      <c r="P555" s="527"/>
      <c r="Q555" s="527"/>
      <c r="R555" s="527"/>
      <c r="S555" s="527"/>
      <c r="T555" s="527"/>
      <c r="U555" s="528"/>
    </row>
    <row r="556" spans="1:21" ht="15" customHeight="1" x14ac:dyDescent="0.3">
      <c r="A556" s="529" t="s">
        <v>91</v>
      </c>
      <c r="B556" s="530"/>
      <c r="C556" s="530"/>
      <c r="D556" s="530"/>
      <c r="E556" s="530"/>
      <c r="F556" s="530"/>
      <c r="G556" s="530"/>
      <c r="H556" s="530"/>
      <c r="I556" s="530"/>
      <c r="J556" s="531"/>
      <c r="K556" s="529" t="s">
        <v>91</v>
      </c>
      <c r="L556" s="530"/>
      <c r="M556" s="530"/>
      <c r="N556" s="530"/>
      <c r="O556" s="530"/>
      <c r="P556" s="530"/>
      <c r="Q556" s="530"/>
      <c r="R556" s="530"/>
      <c r="S556" s="530"/>
      <c r="T556" s="530"/>
      <c r="U556" s="531"/>
    </row>
    <row r="557" spans="1:21" ht="15" customHeight="1" x14ac:dyDescent="0.2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18" t="s">
        <v>105</v>
      </c>
      <c r="G557" s="518"/>
      <c r="H557" s="518"/>
      <c r="I557" s="527">
        <f>'Të dhënat për Lib. amë'!$S$18</f>
        <v>0</v>
      </c>
      <c r="J557" s="528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18" t="s">
        <v>105</v>
      </c>
      <c r="Q557" s="518"/>
      <c r="R557" s="518"/>
      <c r="S557" s="527">
        <f>'Të dhënat për Lib. amë'!$S$41</f>
        <v>0</v>
      </c>
      <c r="T557" s="527"/>
      <c r="U557" s="528"/>
    </row>
    <row r="558" spans="1:21" ht="15" customHeight="1" x14ac:dyDescent="0.2">
      <c r="A558" s="135"/>
      <c r="B558" s="98" t="s">
        <v>110</v>
      </c>
      <c r="C558" s="111">
        <f>'Të dhënat për Lib. amë'!$T$18</f>
        <v>0</v>
      </c>
      <c r="D558" s="114">
        <f>'Të dhënat për Lib. amë'!$U$18</f>
        <v>0</v>
      </c>
      <c r="E558" s="101" t="s">
        <v>111</v>
      </c>
      <c r="F558" s="113">
        <f>'Të dhënat për Lib. amë'!$V$18</f>
        <v>0</v>
      </c>
      <c r="G558" s="518" t="s">
        <v>112</v>
      </c>
      <c r="H558" s="518"/>
      <c r="I558" s="527">
        <f>'Të dhënat për Lib. amë'!$W$18</f>
        <v>0</v>
      </c>
      <c r="J558" s="528"/>
      <c r="K558" s="135"/>
      <c r="L558" s="98" t="s">
        <v>110</v>
      </c>
      <c r="M558" s="111">
        <f>'Të dhënat për Lib. amë'!$T$41</f>
        <v>0</v>
      </c>
      <c r="N558" s="103">
        <f>'Të dhënat për Lib. amë'!$U$41</f>
        <v>0</v>
      </c>
      <c r="O558" s="101" t="s">
        <v>111</v>
      </c>
      <c r="P558" s="113">
        <f>'Të dhënat për Lib. amë'!$V$41</f>
        <v>0</v>
      </c>
      <c r="Q558" s="518" t="s">
        <v>112</v>
      </c>
      <c r="R558" s="518"/>
      <c r="S558" s="527">
        <f>'Të dhënat për Lib. amë'!$W$41</f>
        <v>0</v>
      </c>
      <c r="T558" s="527"/>
      <c r="U558" s="528"/>
    </row>
    <row r="559" spans="1:21" ht="15" customHeight="1" x14ac:dyDescent="0.3">
      <c r="A559" s="529" t="s">
        <v>108</v>
      </c>
      <c r="B559" s="530"/>
      <c r="C559" s="530"/>
      <c r="D559" s="530"/>
      <c r="E559" s="530"/>
      <c r="F559" s="530"/>
      <c r="G559" s="530"/>
      <c r="H559" s="530"/>
      <c r="I559" s="530"/>
      <c r="J559" s="531"/>
      <c r="K559" s="529" t="s">
        <v>108</v>
      </c>
      <c r="L559" s="530"/>
      <c r="M559" s="530"/>
      <c r="N559" s="530"/>
      <c r="O559" s="530"/>
      <c r="P559" s="530"/>
      <c r="Q559" s="530"/>
      <c r="R559" s="530"/>
      <c r="S559" s="530"/>
      <c r="T559" s="530"/>
      <c r="U559" s="531"/>
    </row>
    <row r="560" spans="1:21" ht="15" customHeight="1" x14ac:dyDescent="0.2">
      <c r="A560" s="135"/>
      <c r="B560" s="518" t="s">
        <v>107</v>
      </c>
      <c r="C560" s="518"/>
      <c r="D560" s="114">
        <f>'Të dhënat për Lib. amë'!$X$18</f>
        <v>0</v>
      </c>
      <c r="E560" s="519" t="s">
        <v>109</v>
      </c>
      <c r="F560" s="519"/>
      <c r="G560" s="519"/>
      <c r="H560" s="519"/>
      <c r="I560" s="527">
        <f>'Të dhënat për Lib. amë'!$Y$18</f>
        <v>0</v>
      </c>
      <c r="J560" s="528"/>
      <c r="K560" s="135"/>
      <c r="L560" s="518" t="s">
        <v>107</v>
      </c>
      <c r="M560" s="518"/>
      <c r="N560" s="114">
        <f>'Të dhënat për Lib. amë'!$X$41</f>
        <v>0</v>
      </c>
      <c r="O560" s="519" t="s">
        <v>109</v>
      </c>
      <c r="P560" s="519"/>
      <c r="Q560" s="519"/>
      <c r="R560" s="519"/>
      <c r="S560" s="527">
        <f>'Të dhënat për Lib. amë'!$Y$41</f>
        <v>0</v>
      </c>
      <c r="T560" s="527"/>
      <c r="U560" s="528"/>
    </row>
    <row r="561" spans="1:21" ht="15" customHeight="1" thickBot="1" x14ac:dyDescent="0.25">
      <c r="A561" s="135"/>
      <c r="B561" s="98" t="s">
        <v>115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115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Top="1" thickBot="1" x14ac:dyDescent="0.3">
      <c r="A562" s="541" t="s">
        <v>82</v>
      </c>
      <c r="B562" s="543" t="s">
        <v>81</v>
      </c>
      <c r="C562" s="545" t="s">
        <v>5</v>
      </c>
      <c r="D562" s="546"/>
      <c r="E562" s="546"/>
      <c r="F562" s="546"/>
      <c r="G562" s="546"/>
      <c r="H562" s="546"/>
      <c r="I562" s="546"/>
      <c r="J562" s="547"/>
      <c r="K562" s="541" t="s">
        <v>82</v>
      </c>
      <c r="L562" s="543" t="s">
        <v>81</v>
      </c>
      <c r="M562" s="545" t="s">
        <v>5</v>
      </c>
      <c r="N562" s="546"/>
      <c r="O562" s="546"/>
      <c r="P562" s="546"/>
      <c r="Q562" s="546"/>
      <c r="R562" s="546"/>
      <c r="S562" s="546"/>
      <c r="T562" s="546"/>
      <c r="U562" s="547"/>
    </row>
    <row r="563" spans="1:21" ht="50.1" customHeight="1" thickBot="1" x14ac:dyDescent="0.3">
      <c r="A563" s="542"/>
      <c r="B563" s="544"/>
      <c r="C563" s="93" t="s">
        <v>78</v>
      </c>
      <c r="D563" s="93" t="s">
        <v>77</v>
      </c>
      <c r="E563" s="93" t="s">
        <v>80</v>
      </c>
      <c r="F563" s="93" t="s">
        <v>79</v>
      </c>
      <c r="G563" s="548"/>
      <c r="H563" s="550"/>
      <c r="I563" s="550"/>
      <c r="J563" s="558" t="s">
        <v>90</v>
      </c>
      <c r="K563" s="542"/>
      <c r="L563" s="544"/>
      <c r="M563" s="93" t="s">
        <v>78</v>
      </c>
      <c r="N563" s="93" t="s">
        <v>77</v>
      </c>
      <c r="O563" s="93" t="s">
        <v>80</v>
      </c>
      <c r="P563" s="93" t="s">
        <v>79</v>
      </c>
      <c r="Q563" s="548"/>
      <c r="R563" s="550"/>
      <c r="S563" s="550"/>
      <c r="T563" s="571" t="s">
        <v>90</v>
      </c>
      <c r="U563" s="576"/>
    </row>
    <row r="564" spans="1:21" ht="15" customHeight="1" thickBot="1" x14ac:dyDescent="0.3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Shkëlq.(5)</v>
      </c>
      <c r="D564" s="151"/>
      <c r="E564" s="81"/>
      <c r="F564" s="150" t="str">
        <f>IF(OR(D564=0),C564,D564)</f>
        <v>Shkëlq.(5)</v>
      </c>
      <c r="G564" s="549"/>
      <c r="H564" s="551"/>
      <c r="I564" s="551"/>
      <c r="J564" s="559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9"/>
      <c r="R564" s="551"/>
      <c r="S564" s="551"/>
      <c r="T564" s="572"/>
      <c r="U564" s="525"/>
    </row>
    <row r="565" spans="1:21" ht="15" customHeight="1" thickBot="1" x14ac:dyDescent="0.3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Shkëlq.(5)</v>
      </c>
      <c r="D565" s="151"/>
      <c r="E565" s="81"/>
      <c r="F565" s="150" t="str">
        <f t="shared" ref="F565:F578" si="26">IF(OR(D565=0),C565,D565)</f>
        <v>Shkëlq.(5)</v>
      </c>
      <c r="G565" s="549"/>
      <c r="H565" s="551"/>
      <c r="I565" s="551"/>
      <c r="J565" s="559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t="shared" ref="P565:P578" si="27">IF(OR(N565=0),M565,N565)</f>
        <v>-</v>
      </c>
      <c r="Q565" s="549"/>
      <c r="R565" s="551"/>
      <c r="S565" s="551"/>
      <c r="T565" s="572"/>
      <c r="U565" s="525"/>
    </row>
    <row r="566" spans="1:21" ht="15" customHeight="1" thickBot="1" x14ac:dyDescent="0.3">
      <c r="A566" s="137">
        <v>3</v>
      </c>
      <c r="B566" s="80" t="str">
        <f>'Të dhënat për Lib. amë'!$AB$4</f>
        <v>Matematikë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Shkëlq.(5)</v>
      </c>
      <c r="D566" s="151"/>
      <c r="E566" s="81"/>
      <c r="F566" s="150" t="str">
        <f t="shared" si="26"/>
        <v>Shkëlq.(5)</v>
      </c>
      <c r="G566" s="549"/>
      <c r="H566" s="551"/>
      <c r="I566" s="551"/>
      <c r="J566" s="559"/>
      <c r="K566" s="137">
        <v>3</v>
      </c>
      <c r="L566" s="80" t="str">
        <f>'Të dhënat për Lib. amë'!$AB$4</f>
        <v>Matematikë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9"/>
      <c r="R566" s="551"/>
      <c r="S566" s="551"/>
      <c r="T566" s="572"/>
      <c r="U566" s="525"/>
    </row>
    <row r="567" spans="1:21" ht="15" customHeight="1" thickBot="1" x14ac:dyDescent="0.3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Shkëlq.(5)</v>
      </c>
      <c r="D567" s="151"/>
      <c r="E567" s="81"/>
      <c r="F567" s="150" t="str">
        <f t="shared" si="26"/>
        <v>Shkëlq.(5)</v>
      </c>
      <c r="G567" s="549"/>
      <c r="H567" s="551"/>
      <c r="I567" s="551"/>
      <c r="J567" s="559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9"/>
      <c r="R567" s="551"/>
      <c r="S567" s="551"/>
      <c r="T567" s="572"/>
      <c r="U567" s="525"/>
    </row>
    <row r="568" spans="1:21" ht="15" customHeight="1" thickBot="1" x14ac:dyDescent="0.3">
      <c r="A568" s="137">
        <v>5</v>
      </c>
      <c r="B568" s="80" t="str">
        <f>'Të dhënat për Lib. amë'!$AD$4</f>
        <v>Fizikë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Shkëlq.(5)</v>
      </c>
      <c r="D568" s="153"/>
      <c r="E568" s="81"/>
      <c r="F568" s="150" t="str">
        <f t="shared" si="26"/>
        <v>Shkëlq.(5)</v>
      </c>
      <c r="G568" s="549"/>
      <c r="H568" s="551"/>
      <c r="I568" s="551"/>
      <c r="J568" s="559"/>
      <c r="K568" s="137">
        <v>5</v>
      </c>
      <c r="L568" s="80" t="str">
        <f>'Të dhënat për Lib. amë'!$AD$4</f>
        <v>Fizikë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9"/>
      <c r="R568" s="551"/>
      <c r="S568" s="551"/>
      <c r="T568" s="572"/>
      <c r="U568" s="525"/>
    </row>
    <row r="569" spans="1:21" ht="15" customHeight="1" thickBot="1" x14ac:dyDescent="0.3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49"/>
      <c r="H569" s="551"/>
      <c r="I569" s="551"/>
      <c r="J569" s="559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9"/>
      <c r="R569" s="551"/>
      <c r="S569" s="551"/>
      <c r="T569" s="572"/>
      <c r="U569" s="525"/>
    </row>
    <row r="570" spans="1:21" ht="15" customHeight="1" thickBot="1" x14ac:dyDescent="0.3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Shkëlq.(5)</v>
      </c>
      <c r="D570" s="151"/>
      <c r="E570" s="81"/>
      <c r="F570" s="150" t="str">
        <f t="shared" si="26"/>
        <v>Shkëlq.(5)</v>
      </c>
      <c r="G570" s="554" t="s">
        <v>87</v>
      </c>
      <c r="H570" s="556" t="s">
        <v>88</v>
      </c>
      <c r="I570" s="556" t="s">
        <v>89</v>
      </c>
      <c r="J570" s="525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54" t="s">
        <v>87</v>
      </c>
      <c r="R570" s="556" t="s">
        <v>88</v>
      </c>
      <c r="S570" s="556" t="s">
        <v>89</v>
      </c>
      <c r="T570" s="522"/>
      <c r="U570" s="525"/>
    </row>
    <row r="571" spans="1:21" ht="15" customHeight="1" thickBot="1" x14ac:dyDescent="0.3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Shkëlq.(5)</v>
      </c>
      <c r="D571" s="151"/>
      <c r="E571" s="81"/>
      <c r="F571" s="150" t="str">
        <f t="shared" si="26"/>
        <v>Shkëlq.(5)</v>
      </c>
      <c r="G571" s="554"/>
      <c r="H571" s="556"/>
      <c r="I571" s="556"/>
      <c r="J571" s="525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54"/>
      <c r="R571" s="556"/>
      <c r="S571" s="556"/>
      <c r="T571" s="522"/>
      <c r="U571" s="525"/>
    </row>
    <row r="572" spans="1:21" ht="15" customHeight="1" thickBot="1" x14ac:dyDescent="0.3">
      <c r="A572" s="137">
        <v>9</v>
      </c>
      <c r="B572" s="80" t="str">
        <f>'Të dhënat për Lib. amë'!$AH$4</f>
        <v>Edukatë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Shkëlq.(5)</v>
      </c>
      <c r="D572" s="151"/>
      <c r="E572" s="81"/>
      <c r="F572" s="150" t="str">
        <f t="shared" si="26"/>
        <v>Shkëlq.(5)</v>
      </c>
      <c r="G572" s="554"/>
      <c r="H572" s="556"/>
      <c r="I572" s="556"/>
      <c r="J572" s="525"/>
      <c r="K572" s="137">
        <v>9</v>
      </c>
      <c r="L572" s="80" t="str">
        <f>'Të dhënat për Lib. amë'!$AH$4</f>
        <v>Edukatë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54"/>
      <c r="R572" s="556"/>
      <c r="S572" s="556"/>
      <c r="T572" s="522"/>
      <c r="U572" s="525"/>
    </row>
    <row r="573" spans="1:21" ht="15" customHeight="1" thickBot="1" x14ac:dyDescent="0.3">
      <c r="A573" s="137">
        <v>10</v>
      </c>
      <c r="B573" s="80" t="str">
        <f>'Të dhënat për Lib. amë'!$AI$4</f>
        <v>Edukatë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54"/>
      <c r="H573" s="556"/>
      <c r="I573" s="556"/>
      <c r="J573" s="525"/>
      <c r="K573" s="137">
        <v>10</v>
      </c>
      <c r="L573" s="80" t="str">
        <f>'Të dhënat për Lib. amë'!$AI$4</f>
        <v>Edukatë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54"/>
      <c r="R573" s="556"/>
      <c r="S573" s="556"/>
      <c r="T573" s="522"/>
      <c r="U573" s="525"/>
    </row>
    <row r="574" spans="1:21" ht="15" customHeight="1" thickBot="1" x14ac:dyDescent="0.3">
      <c r="A574" s="137">
        <v>11</v>
      </c>
      <c r="B574" s="80" t="str">
        <f>'Të dhënat për Lib. amë'!$AJ$4</f>
        <v>Edukatë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Shkëlq.(5)</v>
      </c>
      <c r="D574" s="151"/>
      <c r="E574" s="81"/>
      <c r="F574" s="150" t="str">
        <f t="shared" si="26"/>
        <v>Shkëlq.(5)</v>
      </c>
      <c r="G574" s="554"/>
      <c r="H574" s="556"/>
      <c r="I574" s="556"/>
      <c r="J574" s="525"/>
      <c r="K574" s="137">
        <v>11</v>
      </c>
      <c r="L574" s="80" t="str">
        <f>'Të dhënat për Lib. amë'!$AJ$4</f>
        <v>Edukatë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54"/>
      <c r="R574" s="556"/>
      <c r="S574" s="556"/>
      <c r="T574" s="522"/>
      <c r="U574" s="525"/>
    </row>
    <row r="575" spans="1:21" ht="15" customHeight="1" thickBot="1" x14ac:dyDescent="0.3">
      <c r="A575" s="137">
        <v>12</v>
      </c>
      <c r="B575" s="80" t="str">
        <f>'Të dhënat për Lib. amë'!$AK$4</f>
        <v>Teknologji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Shkëlq.(5)</v>
      </c>
      <c r="D575" s="151"/>
      <c r="E575" s="81"/>
      <c r="F575" s="150" t="str">
        <f t="shared" si="26"/>
        <v>Shkëlq.(5)</v>
      </c>
      <c r="G575" s="554"/>
      <c r="H575" s="556"/>
      <c r="I575" s="556"/>
      <c r="J575" s="525"/>
      <c r="K575" s="137">
        <v>12</v>
      </c>
      <c r="L575" s="80" t="str">
        <f>'Të dhënat për Lib. amë'!$AK$4</f>
        <v>Teknologji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54"/>
      <c r="R575" s="556"/>
      <c r="S575" s="556"/>
      <c r="T575" s="522"/>
      <c r="U575" s="525"/>
    </row>
    <row r="576" spans="1:21" ht="15" customHeight="1" thickBot="1" x14ac:dyDescent="0.3">
      <c r="A576" s="137">
        <v>13</v>
      </c>
      <c r="B576" s="80" t="str">
        <f>'Të dhënat për Lib. amë'!$AL$4</f>
        <v>Edukatë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Shkëlq.(5)</v>
      </c>
      <c r="D576" s="151"/>
      <c r="E576" s="81"/>
      <c r="F576" s="150" t="str">
        <f t="shared" si="26"/>
        <v>Shkëlq.(5)</v>
      </c>
      <c r="G576" s="554"/>
      <c r="H576" s="556"/>
      <c r="I576" s="556"/>
      <c r="J576" s="525"/>
      <c r="K576" s="137">
        <v>13</v>
      </c>
      <c r="L576" s="80" t="str">
        <f>'Të dhënat për Lib. amë'!$AL$4</f>
        <v>Edukatë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54"/>
      <c r="R576" s="556"/>
      <c r="S576" s="556"/>
      <c r="T576" s="522"/>
      <c r="U576" s="525"/>
    </row>
    <row r="577" spans="1:21" ht="15" customHeight="1" thickBot="1" x14ac:dyDescent="0.3">
      <c r="A577" s="137">
        <v>14</v>
      </c>
      <c r="B577" s="80" t="str">
        <f>'Të dhënat për Lib. amë'!$AM$4</f>
        <v>Mz. Ekologjia dhe mjedisi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54"/>
      <c r="H577" s="556"/>
      <c r="I577" s="556"/>
      <c r="J577" s="525"/>
      <c r="K577" s="137">
        <v>14</v>
      </c>
      <c r="L577" s="80" t="str">
        <f>'Të dhënat për Lib. amë'!$AM$4</f>
        <v>Mz. Ekologjia dhe mjedisi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54"/>
      <c r="R577" s="556"/>
      <c r="S577" s="556"/>
      <c r="T577" s="522"/>
      <c r="U577" s="525"/>
    </row>
    <row r="578" spans="1:21" ht="15" customHeight="1" thickBot="1" x14ac:dyDescent="0.3">
      <c r="A578" s="137">
        <v>15</v>
      </c>
      <c r="B578" s="80" t="str">
        <f>'Të dhënat për Lib. amë'!$AN$4</f>
        <v>Mz. Anglisht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54"/>
      <c r="H578" s="556"/>
      <c r="I578" s="556"/>
      <c r="J578" s="525"/>
      <c r="K578" s="137">
        <v>15</v>
      </c>
      <c r="L578" s="80" t="str">
        <f>'Të dhënat për Lib. amë'!$AN$4</f>
        <v>Mz. Anglisht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54"/>
      <c r="R578" s="556"/>
      <c r="S578" s="556"/>
      <c r="T578" s="522"/>
      <c r="U578" s="525"/>
    </row>
    <row r="579" spans="1:21" ht="15" customHeight="1" thickBot="1" x14ac:dyDescent="0.3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54"/>
      <c r="H579" s="556"/>
      <c r="I579" s="556"/>
      <c r="J579" s="525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54"/>
      <c r="R579" s="556"/>
      <c r="S579" s="556"/>
      <c r="T579" s="522"/>
      <c r="U579" s="525"/>
    </row>
    <row r="580" spans="1:21" ht="15" customHeight="1" thickBot="1" x14ac:dyDescent="0.3">
      <c r="A580" s="138"/>
      <c r="B580" s="105" t="str">
        <f>'Të dhënat për Lib. amë'!$AO$4</f>
        <v>Nota mesatare</v>
      </c>
      <c r="C580" s="106">
        <f>'Të dhënat për Lib. amë'!$AO$18</f>
        <v>5</v>
      </c>
      <c r="D580" s="106"/>
      <c r="E580" s="106"/>
      <c r="F580" s="152">
        <f>$C$580</f>
        <v>5</v>
      </c>
      <c r="G580" s="555"/>
      <c r="H580" s="557"/>
      <c r="I580" s="557"/>
      <c r="J580" s="526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55"/>
      <c r="R580" s="557"/>
      <c r="S580" s="557"/>
      <c r="T580" s="577"/>
      <c r="U580" s="526"/>
    </row>
    <row r="581" spans="1:21" ht="14.1" customHeight="1" thickTop="1" x14ac:dyDescent="0.2">
      <c r="A581" s="139"/>
      <c r="B581" s="535" t="s">
        <v>126</v>
      </c>
      <c r="C581" s="535"/>
      <c r="D581" s="535"/>
      <c r="E581" s="140">
        <f>$I$560</f>
        <v>0</v>
      </c>
      <c r="F581" s="131" t="s">
        <v>104</v>
      </c>
      <c r="G581" s="552" t="str">
        <f>IF(F580=0,"I pa notuar",IF(F580=1,"Pamjaftueshëm (1)",IF(F580&lt;2.5,"Mjaftueshëm(2)",IF(F580&lt;3.5,"Mirë(3)",IF(F580&lt;4.5,"Shumë mirë(4)","Shkëlqyeshëm(5)")))))</f>
        <v>Shkëlqyeshëm(5)</v>
      </c>
      <c r="H581" s="552"/>
      <c r="I581" s="552"/>
      <c r="J581" s="553"/>
      <c r="K581" s="139"/>
      <c r="L581" s="535" t="s">
        <v>116</v>
      </c>
      <c r="M581" s="535"/>
      <c r="N581" s="535"/>
      <c r="O581" s="140">
        <f>$S$560</f>
        <v>0</v>
      </c>
      <c r="P581" s="131" t="s">
        <v>104</v>
      </c>
      <c r="Q581" s="552" t="str">
        <f>IF(P580=0,"I pa notuar",IF(P580=1,"Pamjaftueshëm (1)",IF(P580&lt;2.5,"Mjaftueshëm(2)",IF(P580&lt;3.5,"Mirë(3)",IF(P580&lt;4.5,"Shumë mirë(4)","Shkëlqyeshëm(5)")))))</f>
        <v>I pa notuar</v>
      </c>
      <c r="R581" s="552"/>
      <c r="S581" s="552"/>
      <c r="T581" s="552"/>
      <c r="U581" s="553"/>
    </row>
    <row r="582" spans="1:21" ht="14.1" customHeight="1" x14ac:dyDescent="0.2">
      <c r="A582" s="139"/>
      <c r="B582" s="536" t="s">
        <v>117</v>
      </c>
      <c r="C582" s="536"/>
      <c r="D582" s="536"/>
      <c r="E582" s="536"/>
      <c r="F582" s="538"/>
      <c r="G582" s="538"/>
      <c r="H582" s="538"/>
      <c r="I582" s="538"/>
      <c r="J582" s="539"/>
      <c r="K582" s="139"/>
      <c r="L582" s="534" t="s">
        <v>117</v>
      </c>
      <c r="M582" s="534"/>
      <c r="N582" s="534"/>
      <c r="O582" s="534"/>
      <c r="P582" s="524"/>
      <c r="Q582" s="524"/>
      <c r="R582" s="524"/>
      <c r="S582" s="524"/>
      <c r="T582" s="524"/>
      <c r="U582" s="537"/>
    </row>
    <row r="583" spans="1:21" ht="14.1" customHeight="1" x14ac:dyDescent="0.2">
      <c r="A583" s="139"/>
      <c r="B583" s="538"/>
      <c r="C583" s="538"/>
      <c r="D583" s="538"/>
      <c r="E583" s="538"/>
      <c r="F583" s="538"/>
      <c r="G583" s="538"/>
      <c r="H583" s="538"/>
      <c r="I583" s="538"/>
      <c r="J583" s="539"/>
      <c r="K583" s="139"/>
      <c r="L583" s="524"/>
      <c r="M583" s="524"/>
      <c r="N583" s="524"/>
      <c r="O583" s="524"/>
      <c r="P583" s="524"/>
      <c r="Q583" s="524"/>
      <c r="R583" s="524"/>
      <c r="S583" s="524"/>
      <c r="T583" s="524"/>
      <c r="U583" s="537"/>
    </row>
    <row r="584" spans="1:21" ht="14.1" customHeight="1" x14ac:dyDescent="0.2">
      <c r="A584" s="139"/>
      <c r="B584" s="141" t="s">
        <v>118</v>
      </c>
      <c r="C584" s="111">
        <f>SUM(E584,H584)</f>
        <v>1</v>
      </c>
      <c r="D584" s="141" t="s">
        <v>119</v>
      </c>
      <c r="E584" s="143">
        <f>'Të dhënat për Lib. amë'!$AR$18</f>
        <v>1</v>
      </c>
      <c r="F584" s="540" t="s">
        <v>120</v>
      </c>
      <c r="G584" s="540"/>
      <c r="H584" s="527">
        <f>'Të dhënat për Lib. amë'!$AS$18</f>
        <v>0</v>
      </c>
      <c r="I584" s="527"/>
      <c r="J584" s="528"/>
      <c r="K584" s="139"/>
      <c r="L584" s="141" t="s">
        <v>118</v>
      </c>
      <c r="M584" s="111">
        <f>SUM(O584,R584)</f>
        <v>0</v>
      </c>
      <c r="N584" s="141" t="s">
        <v>119</v>
      </c>
      <c r="O584" s="111">
        <f>'Të dhënat për Lib. amë'!$AR$41</f>
        <v>0</v>
      </c>
      <c r="P584" s="540" t="s">
        <v>120</v>
      </c>
      <c r="Q584" s="540"/>
      <c r="R584" s="527">
        <f>'Të dhënat për Lib. amë'!$AS$41</f>
        <v>0</v>
      </c>
      <c r="S584" s="527"/>
      <c r="T584" s="527"/>
      <c r="U584" s="528"/>
    </row>
    <row r="585" spans="1:21" ht="14.1" customHeight="1" x14ac:dyDescent="0.2">
      <c r="A585" s="139"/>
      <c r="B585" s="522" t="s">
        <v>121</v>
      </c>
      <c r="C585" s="522"/>
      <c r="D585" s="524"/>
      <c r="E585" s="524"/>
      <c r="F585" s="524"/>
      <c r="G585" s="524"/>
      <c r="H585" s="524"/>
      <c r="I585" s="524"/>
      <c r="J585" s="537"/>
      <c r="K585" s="139"/>
      <c r="L585" s="522" t="s">
        <v>121</v>
      </c>
      <c r="M585" s="522"/>
      <c r="N585" s="527"/>
      <c r="O585" s="527"/>
      <c r="P585" s="527"/>
      <c r="Q585" s="527"/>
      <c r="R585" s="527"/>
      <c r="S585" s="527"/>
      <c r="T585" s="527"/>
      <c r="U585" s="528"/>
    </row>
    <row r="586" spans="1:21" ht="14.1" customHeight="1" x14ac:dyDescent="0.2">
      <c r="A586" s="139"/>
      <c r="B586" s="522" t="s">
        <v>122</v>
      </c>
      <c r="C586" s="522"/>
      <c r="D586" s="523">
        <f>$D$40</f>
        <v>0</v>
      </c>
      <c r="E586" s="523"/>
      <c r="F586" s="131" t="s">
        <v>123</v>
      </c>
      <c r="G586" s="524">
        <f>$G$40</f>
        <v>0</v>
      </c>
      <c r="H586" s="524"/>
      <c r="I586" s="524"/>
      <c r="J586" s="209"/>
      <c r="K586" s="139"/>
      <c r="L586" s="522" t="s">
        <v>122</v>
      </c>
      <c r="M586" s="522"/>
      <c r="N586" s="523">
        <f>$D$40</f>
        <v>0</v>
      </c>
      <c r="O586" s="523"/>
      <c r="P586" s="131" t="s">
        <v>123</v>
      </c>
      <c r="Q586" s="524">
        <f>$G$40</f>
        <v>0</v>
      </c>
      <c r="R586" s="524"/>
      <c r="S586" s="524"/>
      <c r="T586" s="565"/>
      <c r="U586" s="566"/>
    </row>
    <row r="587" spans="1:21" ht="14.1" customHeight="1" x14ac:dyDescent="0.2">
      <c r="A587" s="139"/>
      <c r="B587" s="522" t="s">
        <v>124</v>
      </c>
      <c r="C587" s="522"/>
      <c r="D587" s="523"/>
      <c r="E587" s="523"/>
      <c r="F587" s="131" t="s">
        <v>123</v>
      </c>
      <c r="G587" s="524"/>
      <c r="H587" s="524"/>
      <c r="I587" s="524"/>
      <c r="J587" s="209"/>
      <c r="K587" s="139"/>
      <c r="L587" s="522" t="s">
        <v>124</v>
      </c>
      <c r="M587" s="522"/>
      <c r="N587" s="523"/>
      <c r="O587" s="523"/>
      <c r="P587" s="131" t="s">
        <v>123</v>
      </c>
      <c r="Q587" s="524"/>
      <c r="R587" s="524"/>
      <c r="S587" s="524"/>
      <c r="T587" s="565"/>
      <c r="U587" s="566"/>
    </row>
    <row r="588" spans="1:21" ht="14.1" customHeight="1" x14ac:dyDescent="0.2">
      <c r="A588" s="142"/>
      <c r="B588" s="520" t="s">
        <v>125</v>
      </c>
      <c r="C588" s="520"/>
      <c r="D588" s="520"/>
      <c r="E588" s="520"/>
      <c r="F588" s="521"/>
      <c r="G588" s="521"/>
      <c r="H588" s="521"/>
      <c r="I588" s="521"/>
      <c r="J588" s="207"/>
      <c r="K588" s="142"/>
      <c r="L588" s="520" t="s">
        <v>125</v>
      </c>
      <c r="M588" s="520"/>
      <c r="N588" s="520"/>
      <c r="O588" s="520"/>
      <c r="P588" s="521"/>
      <c r="Q588" s="521"/>
      <c r="R588" s="521"/>
      <c r="S588" s="521"/>
      <c r="T588" s="560"/>
      <c r="U588" s="561"/>
    </row>
    <row r="589" spans="1:21" ht="15" customHeight="1" x14ac:dyDescent="0.25">
      <c r="A589" s="132"/>
      <c r="B589" s="133" t="s">
        <v>72</v>
      </c>
      <c r="C589" s="134" t="str">
        <f>'Të dhënat për Lib. amë'!$B$5</f>
        <v>VIII</v>
      </c>
      <c r="D589" s="133" t="s">
        <v>73</v>
      </c>
      <c r="E589" s="134">
        <f>'Të dhënat për Lib. amë'!$C$5</f>
        <v>1</v>
      </c>
      <c r="F589" s="133"/>
      <c r="G589" s="573" t="s">
        <v>74</v>
      </c>
      <c r="H589" s="573"/>
      <c r="I589" s="574" t="str">
        <f>'Të dhënat për Lib. amë'!$D$5</f>
        <v>2014/2015</v>
      </c>
      <c r="J589" s="575"/>
      <c r="K589" s="132"/>
      <c r="L589" s="133" t="s">
        <v>72</v>
      </c>
      <c r="M589" s="134" t="str">
        <f>'Të dhënat për Lib. amë'!$B$5</f>
        <v>VIII</v>
      </c>
      <c r="N589" s="133" t="s">
        <v>73</v>
      </c>
      <c r="O589" s="134">
        <f>'Të dhënat për Lib. amë'!$C$5</f>
        <v>1</v>
      </c>
      <c r="P589" s="133"/>
      <c r="Q589" s="573" t="s">
        <v>74</v>
      </c>
      <c r="R589" s="573"/>
      <c r="S589" s="574" t="str">
        <f>'Të dhënat për Lib. amë'!$D$5</f>
        <v>2014/2015</v>
      </c>
      <c r="T589" s="574"/>
      <c r="U589" s="575"/>
    </row>
    <row r="590" spans="1:21" ht="15" customHeight="1" x14ac:dyDescent="0.2">
      <c r="A590" s="135"/>
      <c r="B590" s="95" t="s">
        <v>75</v>
      </c>
      <c r="C590" s="567" t="str">
        <f>'Të dhënat për Lib. amë'!$E$5</f>
        <v>Klasa e tetë</v>
      </c>
      <c r="D590" s="567"/>
      <c r="E590" s="567"/>
      <c r="F590" s="567"/>
      <c r="G590" s="567"/>
      <c r="H590" s="567"/>
      <c r="I590" s="567"/>
      <c r="J590" s="568"/>
      <c r="K590" s="135"/>
      <c r="L590" s="95" t="s">
        <v>75</v>
      </c>
      <c r="M590" s="567" t="str">
        <f>'Të dhënat për Lib. amë'!$E$5</f>
        <v>Klasa e tetë</v>
      </c>
      <c r="N590" s="567"/>
      <c r="O590" s="567"/>
      <c r="P590" s="567"/>
      <c r="Q590" s="567"/>
      <c r="R590" s="567"/>
      <c r="S590" s="567"/>
      <c r="T590" s="567"/>
      <c r="U590" s="568"/>
    </row>
    <row r="591" spans="1:21" ht="15" customHeight="1" x14ac:dyDescent="0.2">
      <c r="A591" s="135"/>
      <c r="B591" s="95" t="s">
        <v>76</v>
      </c>
      <c r="C591" s="567" t="str">
        <f>'Të dhënat për Lib. amë'!$F$5</f>
        <v>SH F M U"Shkëndija " Suharekë</v>
      </c>
      <c r="D591" s="567"/>
      <c r="E591" s="567"/>
      <c r="F591" s="567"/>
      <c r="G591" s="567"/>
      <c r="H591" s="567"/>
      <c r="I591" s="567"/>
      <c r="J591" s="568"/>
      <c r="K591" s="135"/>
      <c r="L591" s="95" t="s">
        <v>76</v>
      </c>
      <c r="M591" s="567" t="str">
        <f>'Të dhënat për Lib. amë'!$F$5</f>
        <v>SH F M U"Shkëndija " Suharekë</v>
      </c>
      <c r="N591" s="567"/>
      <c r="O591" s="567"/>
      <c r="P591" s="567"/>
      <c r="Q591" s="567"/>
      <c r="R591" s="567"/>
      <c r="S591" s="567"/>
      <c r="T591" s="567"/>
      <c r="U591" s="568"/>
    </row>
    <row r="592" spans="1:21" ht="15" customHeight="1" x14ac:dyDescent="0.3">
      <c r="A592" s="529" t="s">
        <v>83</v>
      </c>
      <c r="B592" s="530"/>
      <c r="C592" s="530"/>
      <c r="D592" s="530"/>
      <c r="E592" s="530"/>
      <c r="F592" s="530"/>
      <c r="G592" s="530"/>
      <c r="H592" s="530"/>
      <c r="I592" s="530"/>
      <c r="J592" s="531"/>
      <c r="K592" s="529" t="s">
        <v>83</v>
      </c>
      <c r="L592" s="530"/>
      <c r="M592" s="530"/>
      <c r="N592" s="530"/>
      <c r="O592" s="530"/>
      <c r="P592" s="530"/>
      <c r="Q592" s="530"/>
      <c r="R592" s="530"/>
      <c r="S592" s="530"/>
      <c r="T592" s="530"/>
      <c r="U592" s="531"/>
    </row>
    <row r="593" spans="1:21" ht="15" customHeight="1" x14ac:dyDescent="0.2">
      <c r="A593" s="135"/>
      <c r="B593" s="95" t="s">
        <v>36</v>
      </c>
      <c r="C593" s="527" t="str">
        <f>'Të dhënat për Lib. amë'!$G$19</f>
        <v xml:space="preserve">Erion Morina </v>
      </c>
      <c r="D593" s="527"/>
      <c r="E593" s="522" t="s">
        <v>84</v>
      </c>
      <c r="F593" s="522"/>
      <c r="G593" s="522"/>
      <c r="H593" s="532" t="str">
        <f>'Të dhënat për Lib. amë'!$I$19</f>
        <v>Imer</v>
      </c>
      <c r="I593" s="532"/>
      <c r="J593" s="533"/>
      <c r="K593" s="135"/>
      <c r="L593" s="95" t="s">
        <v>36</v>
      </c>
      <c r="M593" s="527">
        <f>'Të dhënat për Lib. amë'!$G$42</f>
        <v>0</v>
      </c>
      <c r="N593" s="527"/>
      <c r="O593" s="522" t="s">
        <v>84</v>
      </c>
      <c r="P593" s="522"/>
      <c r="Q593" s="522"/>
      <c r="R593" s="532">
        <f>'Të dhënat për Lib. amë'!$I$42</f>
        <v>0</v>
      </c>
      <c r="S593" s="532"/>
      <c r="T593" s="532"/>
      <c r="U593" s="533"/>
    </row>
    <row r="594" spans="1:21" ht="15" customHeight="1" x14ac:dyDescent="0.2">
      <c r="A594" s="135"/>
      <c r="B594" s="97" t="s">
        <v>85</v>
      </c>
      <c r="C594" s="114">
        <f>'Të dhënat për Lib. amë'!$J$19</f>
        <v>0</v>
      </c>
      <c r="D594" s="522" t="s">
        <v>86</v>
      </c>
      <c r="E594" s="522"/>
      <c r="F594" s="112">
        <f>'Të dhënat për Lib. amë'!$K$19</f>
        <v>0</v>
      </c>
      <c r="G594" s="562"/>
      <c r="H594" s="562"/>
      <c r="I594" s="562"/>
      <c r="J594" s="563"/>
      <c r="K594" s="135"/>
      <c r="L594" s="97" t="s">
        <v>85</v>
      </c>
      <c r="M594" s="114">
        <f>'Të dhënat për Lib. amë'!$J$42</f>
        <v>0</v>
      </c>
      <c r="N594" s="522" t="s">
        <v>86</v>
      </c>
      <c r="O594" s="522"/>
      <c r="P594" s="112">
        <f>'Të dhënat për Lib. amë'!$K$42</f>
        <v>0</v>
      </c>
      <c r="Q594" s="534"/>
      <c r="R594" s="534"/>
      <c r="S594" s="534"/>
      <c r="T594" s="534"/>
      <c r="U594" s="564"/>
    </row>
    <row r="595" spans="1:21" ht="15" customHeight="1" x14ac:dyDescent="0.2">
      <c r="A595" s="135"/>
      <c r="B595" s="98" t="s">
        <v>94</v>
      </c>
      <c r="C595" s="112">
        <f>'Të dhënat për Lib. amë'!$L$19</f>
        <v>0</v>
      </c>
      <c r="D595" s="94" t="s">
        <v>95</v>
      </c>
      <c r="E595" s="111">
        <f>'Të dhënat për Lib. amë'!$M$19</f>
        <v>0</v>
      </c>
      <c r="F595" s="95" t="s">
        <v>96</v>
      </c>
      <c r="G595" s="569">
        <f>'Të dhënat për Lib. amë'!$N$19</f>
        <v>0</v>
      </c>
      <c r="H595" s="569"/>
      <c r="I595" s="97" t="s">
        <v>113</v>
      </c>
      <c r="J595" s="210">
        <f>'Të dhënat për Lib. amë'!$O$19</f>
        <v>0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9">
        <f>'Të dhënat për Lib. amë'!$N$42</f>
        <v>0</v>
      </c>
      <c r="R595" s="569"/>
      <c r="S595" s="97" t="s">
        <v>113</v>
      </c>
      <c r="T595" s="527">
        <f>'Të dhënat për Lib. amë'!$O$42</f>
        <v>0</v>
      </c>
      <c r="U595" s="528"/>
    </row>
    <row r="596" spans="1:21" ht="15" customHeight="1" x14ac:dyDescent="0.2">
      <c r="A596" s="135"/>
      <c r="B596" s="534" t="s">
        <v>92</v>
      </c>
      <c r="C596" s="534"/>
      <c r="D596" s="110">
        <f>'Të dhënat për Lib. amë'!$A$19</f>
        <v>15</v>
      </c>
      <c r="E596" s="522" t="s">
        <v>93</v>
      </c>
      <c r="F596" s="522"/>
      <c r="G596" s="522"/>
      <c r="H596" s="527">
        <f>'Të dhënat për Lib. amë'!$A$19</f>
        <v>15</v>
      </c>
      <c r="I596" s="527"/>
      <c r="J596" s="528"/>
      <c r="K596" s="135"/>
      <c r="L596" s="534" t="s">
        <v>92</v>
      </c>
      <c r="M596" s="534"/>
      <c r="N596" s="110">
        <f>'Të dhënat për Lib. amë'!$A$42</f>
        <v>38</v>
      </c>
      <c r="O596" s="522" t="s">
        <v>93</v>
      </c>
      <c r="P596" s="522"/>
      <c r="Q596" s="522"/>
      <c r="R596" s="527">
        <f>'Të dhënat për Lib. amë'!$A$42</f>
        <v>38</v>
      </c>
      <c r="S596" s="527"/>
      <c r="T596" s="527"/>
      <c r="U596" s="528"/>
    </row>
    <row r="597" spans="1:21" ht="15" customHeight="1" x14ac:dyDescent="0.2">
      <c r="A597" s="135"/>
      <c r="B597" s="570" t="s">
        <v>98</v>
      </c>
      <c r="C597" s="570"/>
      <c r="D597" s="527">
        <f>'Të dhënat për Lib. amë'!$P$19</f>
        <v>0</v>
      </c>
      <c r="E597" s="527"/>
      <c r="F597" s="527"/>
      <c r="G597" s="527"/>
      <c r="H597" s="527"/>
      <c r="I597" s="527"/>
      <c r="J597" s="528"/>
      <c r="K597" s="135"/>
      <c r="L597" s="570" t="s">
        <v>98</v>
      </c>
      <c r="M597" s="570"/>
      <c r="N597" s="527">
        <f>'Të dhënat për Lib. amë'!$P$42</f>
        <v>0</v>
      </c>
      <c r="O597" s="527"/>
      <c r="P597" s="527"/>
      <c r="Q597" s="527"/>
      <c r="R597" s="527"/>
      <c r="S597" s="527"/>
      <c r="T597" s="527"/>
      <c r="U597" s="528"/>
    </row>
    <row r="598" spans="1:21" ht="15" customHeight="1" x14ac:dyDescent="0.3">
      <c r="A598" s="529" t="s">
        <v>91</v>
      </c>
      <c r="B598" s="530"/>
      <c r="C598" s="530"/>
      <c r="D598" s="530"/>
      <c r="E598" s="530"/>
      <c r="F598" s="530"/>
      <c r="G598" s="530"/>
      <c r="H598" s="530"/>
      <c r="I598" s="530"/>
      <c r="J598" s="531"/>
      <c r="K598" s="529" t="s">
        <v>91</v>
      </c>
      <c r="L598" s="530"/>
      <c r="M598" s="530"/>
      <c r="N598" s="530"/>
      <c r="O598" s="530"/>
      <c r="P598" s="530"/>
      <c r="Q598" s="530"/>
      <c r="R598" s="530"/>
      <c r="S598" s="530"/>
      <c r="T598" s="530"/>
      <c r="U598" s="531"/>
    </row>
    <row r="599" spans="1:21" ht="15" customHeight="1" x14ac:dyDescent="0.2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18" t="s">
        <v>105</v>
      </c>
      <c r="G599" s="518"/>
      <c r="H599" s="518"/>
      <c r="I599" s="527">
        <f>'Të dhënat për Lib. amë'!$S$19</f>
        <v>0</v>
      </c>
      <c r="J599" s="528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18" t="s">
        <v>105</v>
      </c>
      <c r="Q599" s="518"/>
      <c r="R599" s="518"/>
      <c r="S599" s="527">
        <f>'Të dhënat për Lib. amë'!$S$42</f>
        <v>0</v>
      </c>
      <c r="T599" s="527"/>
      <c r="U599" s="528"/>
    </row>
    <row r="600" spans="1:21" ht="15" customHeight="1" x14ac:dyDescent="0.2">
      <c r="A600" s="135"/>
      <c r="B600" s="98" t="s">
        <v>110</v>
      </c>
      <c r="C600" s="111">
        <f>'Të dhënat për Lib. amë'!$T$19</f>
        <v>0</v>
      </c>
      <c r="D600" s="114">
        <f>'Të dhënat për Lib. amë'!$U$19</f>
        <v>0</v>
      </c>
      <c r="E600" s="101" t="s">
        <v>111</v>
      </c>
      <c r="F600" s="113">
        <f>'Të dhënat për Lib. amë'!$V$19</f>
        <v>0</v>
      </c>
      <c r="G600" s="518" t="s">
        <v>112</v>
      </c>
      <c r="H600" s="518"/>
      <c r="I600" s="527">
        <f>'Të dhënat për Lib. amë'!$W$19</f>
        <v>0</v>
      </c>
      <c r="J600" s="528"/>
      <c r="K600" s="135"/>
      <c r="L600" s="98" t="s">
        <v>110</v>
      </c>
      <c r="M600" s="111">
        <f>'Të dhënat për Lib. amë'!$T$42</f>
        <v>0</v>
      </c>
      <c r="N600" s="103">
        <f>'Të dhënat për Lib. amë'!$U$42</f>
        <v>0</v>
      </c>
      <c r="O600" s="101" t="s">
        <v>111</v>
      </c>
      <c r="P600" s="113">
        <f>'Të dhënat për Lib. amë'!$V$42</f>
        <v>0</v>
      </c>
      <c r="Q600" s="518" t="s">
        <v>112</v>
      </c>
      <c r="R600" s="518"/>
      <c r="S600" s="527">
        <f>'Të dhënat për Lib. amë'!$W$42</f>
        <v>0</v>
      </c>
      <c r="T600" s="527"/>
      <c r="U600" s="528"/>
    </row>
    <row r="601" spans="1:21" ht="15" customHeight="1" x14ac:dyDescent="0.3">
      <c r="A601" s="529" t="s">
        <v>108</v>
      </c>
      <c r="B601" s="530"/>
      <c r="C601" s="530"/>
      <c r="D601" s="530"/>
      <c r="E601" s="530"/>
      <c r="F601" s="530"/>
      <c r="G601" s="530"/>
      <c r="H601" s="530"/>
      <c r="I601" s="530"/>
      <c r="J601" s="531"/>
      <c r="K601" s="529" t="s">
        <v>108</v>
      </c>
      <c r="L601" s="530"/>
      <c r="M601" s="530"/>
      <c r="N601" s="530"/>
      <c r="O601" s="530"/>
      <c r="P601" s="530"/>
      <c r="Q601" s="530"/>
      <c r="R601" s="530"/>
      <c r="S601" s="530"/>
      <c r="T601" s="530"/>
      <c r="U601" s="531"/>
    </row>
    <row r="602" spans="1:21" ht="15" customHeight="1" x14ac:dyDescent="0.2">
      <c r="A602" s="135"/>
      <c r="B602" s="518" t="s">
        <v>107</v>
      </c>
      <c r="C602" s="518"/>
      <c r="D602" s="114">
        <f>'Të dhënat për Lib. amë'!$X$19</f>
        <v>0</v>
      </c>
      <c r="E602" s="519" t="s">
        <v>109</v>
      </c>
      <c r="F602" s="519"/>
      <c r="G602" s="519"/>
      <c r="H602" s="519"/>
      <c r="I602" s="527">
        <f>'Të dhënat për Lib. amë'!$Y$19</f>
        <v>0</v>
      </c>
      <c r="J602" s="528"/>
      <c r="K602" s="135"/>
      <c r="L602" s="518" t="s">
        <v>107</v>
      </c>
      <c r="M602" s="518"/>
      <c r="N602" s="114">
        <f>'Të dhënat për Lib. amë'!$X$42</f>
        <v>0</v>
      </c>
      <c r="O602" s="519" t="s">
        <v>109</v>
      </c>
      <c r="P602" s="519"/>
      <c r="Q602" s="519"/>
      <c r="R602" s="519"/>
      <c r="S602" s="527">
        <f>'Të dhënat për Lib. amë'!$Y$42</f>
        <v>0</v>
      </c>
      <c r="T602" s="527"/>
      <c r="U602" s="528"/>
    </row>
    <row r="603" spans="1:21" ht="15" customHeight="1" thickBot="1" x14ac:dyDescent="0.25">
      <c r="A603" s="135"/>
      <c r="B603" s="98" t="s">
        <v>115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115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Top="1" thickBot="1" x14ac:dyDescent="0.3">
      <c r="A604" s="541" t="s">
        <v>82</v>
      </c>
      <c r="B604" s="543" t="s">
        <v>81</v>
      </c>
      <c r="C604" s="545" t="s">
        <v>5</v>
      </c>
      <c r="D604" s="546"/>
      <c r="E604" s="546"/>
      <c r="F604" s="546"/>
      <c r="G604" s="546"/>
      <c r="H604" s="546"/>
      <c r="I604" s="546"/>
      <c r="J604" s="547"/>
      <c r="K604" s="541" t="s">
        <v>82</v>
      </c>
      <c r="L604" s="543" t="s">
        <v>81</v>
      </c>
      <c r="M604" s="545" t="s">
        <v>5</v>
      </c>
      <c r="N604" s="546"/>
      <c r="O604" s="546"/>
      <c r="P604" s="546"/>
      <c r="Q604" s="546"/>
      <c r="R604" s="546"/>
      <c r="S604" s="546"/>
      <c r="T604" s="546"/>
      <c r="U604" s="547"/>
    </row>
    <row r="605" spans="1:21" ht="50.1" customHeight="1" thickBot="1" x14ac:dyDescent="0.3">
      <c r="A605" s="542"/>
      <c r="B605" s="544"/>
      <c r="C605" s="93" t="s">
        <v>78</v>
      </c>
      <c r="D605" s="93" t="s">
        <v>77</v>
      </c>
      <c r="E605" s="93" t="s">
        <v>80</v>
      </c>
      <c r="F605" s="93" t="s">
        <v>79</v>
      </c>
      <c r="G605" s="548"/>
      <c r="H605" s="550"/>
      <c r="I605" s="550"/>
      <c r="J605" s="558" t="s">
        <v>90</v>
      </c>
      <c r="K605" s="542"/>
      <c r="L605" s="544"/>
      <c r="M605" s="93" t="s">
        <v>78</v>
      </c>
      <c r="N605" s="93" t="s">
        <v>77</v>
      </c>
      <c r="O605" s="93" t="s">
        <v>80</v>
      </c>
      <c r="P605" s="93" t="s">
        <v>79</v>
      </c>
      <c r="Q605" s="548"/>
      <c r="R605" s="550"/>
      <c r="S605" s="550"/>
      <c r="T605" s="571" t="s">
        <v>90</v>
      </c>
      <c r="U605" s="576"/>
    </row>
    <row r="606" spans="1:21" ht="15" customHeight="1" thickBot="1" x14ac:dyDescent="0.3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Sh.Mirë(4)</v>
      </c>
      <c r="D606" s="151"/>
      <c r="E606" s="81"/>
      <c r="F606" s="150" t="str">
        <f>IF(OR(D606=0),C606,D606)</f>
        <v>Sh.Mirë(4)</v>
      </c>
      <c r="G606" s="549"/>
      <c r="H606" s="551"/>
      <c r="I606" s="551"/>
      <c r="J606" s="559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9"/>
      <c r="R606" s="551"/>
      <c r="S606" s="551"/>
      <c r="T606" s="572"/>
      <c r="U606" s="525"/>
    </row>
    <row r="607" spans="1:21" ht="15" customHeight="1" thickBot="1" x14ac:dyDescent="0.3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Sh.Mirë(4)</v>
      </c>
      <c r="D607" s="151"/>
      <c r="E607" s="81"/>
      <c r="F607" s="150" t="str">
        <f t="shared" ref="F607:F620" si="28">IF(OR(D607=0),C607,D607)</f>
        <v>Sh.Mirë(4)</v>
      </c>
      <c r="G607" s="549"/>
      <c r="H607" s="551"/>
      <c r="I607" s="551"/>
      <c r="J607" s="559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t="shared" ref="P607:P620" si="29">IF(OR(N607=0),M607,N607)</f>
        <v>-</v>
      </c>
      <c r="Q607" s="549"/>
      <c r="R607" s="551"/>
      <c r="S607" s="551"/>
      <c r="T607" s="572"/>
      <c r="U607" s="525"/>
    </row>
    <row r="608" spans="1:21" ht="15" customHeight="1" thickBot="1" x14ac:dyDescent="0.3">
      <c r="A608" s="137">
        <v>3</v>
      </c>
      <c r="B608" s="80" t="str">
        <f>'Të dhënat për Lib. amë'!$AB$4</f>
        <v>Matematikë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Sh.Mirë(4)</v>
      </c>
      <c r="D608" s="151"/>
      <c r="E608" s="81"/>
      <c r="F608" s="150" t="str">
        <f t="shared" si="28"/>
        <v>Sh.Mirë(4)</v>
      </c>
      <c r="G608" s="549"/>
      <c r="H608" s="551"/>
      <c r="I608" s="551"/>
      <c r="J608" s="559"/>
      <c r="K608" s="137">
        <v>3</v>
      </c>
      <c r="L608" s="80" t="str">
        <f>'Të dhënat për Lib. amë'!$AB$4</f>
        <v>Matematikë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9"/>
      <c r="R608" s="551"/>
      <c r="S608" s="551"/>
      <c r="T608" s="572"/>
      <c r="U608" s="525"/>
    </row>
    <row r="609" spans="1:21" ht="15" customHeight="1" thickBot="1" x14ac:dyDescent="0.3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Mirë(3)</v>
      </c>
      <c r="D609" s="151"/>
      <c r="E609" s="81"/>
      <c r="F609" s="150" t="str">
        <f t="shared" si="28"/>
        <v>Mirë(3)</v>
      </c>
      <c r="G609" s="549"/>
      <c r="H609" s="551"/>
      <c r="I609" s="551"/>
      <c r="J609" s="559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9"/>
      <c r="R609" s="551"/>
      <c r="S609" s="551"/>
      <c r="T609" s="572"/>
      <c r="U609" s="525"/>
    </row>
    <row r="610" spans="1:21" ht="15" customHeight="1" thickBot="1" x14ac:dyDescent="0.3">
      <c r="A610" s="137">
        <v>5</v>
      </c>
      <c r="B610" s="80" t="str">
        <f>'Të dhënat për Lib. amë'!$AD$4</f>
        <v>Fizikë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Sh.Mirë(4)</v>
      </c>
      <c r="D610" s="153"/>
      <c r="E610" s="81"/>
      <c r="F610" s="150" t="str">
        <f t="shared" si="28"/>
        <v>Sh.Mirë(4)</v>
      </c>
      <c r="G610" s="549"/>
      <c r="H610" s="551"/>
      <c r="I610" s="551"/>
      <c r="J610" s="559"/>
      <c r="K610" s="137">
        <v>5</v>
      </c>
      <c r="L610" s="80" t="str">
        <f>'Të dhënat për Lib. amë'!$AD$4</f>
        <v>Fizikë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9"/>
      <c r="R610" s="551"/>
      <c r="S610" s="551"/>
      <c r="T610" s="572"/>
      <c r="U610" s="525"/>
    </row>
    <row r="611" spans="1:21" ht="15" customHeight="1" thickBot="1" x14ac:dyDescent="0.3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9"/>
      <c r="H611" s="551"/>
      <c r="I611" s="551"/>
      <c r="J611" s="559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9"/>
      <c r="R611" s="551"/>
      <c r="S611" s="551"/>
      <c r="T611" s="572"/>
      <c r="U611" s="525"/>
    </row>
    <row r="612" spans="1:21" ht="15" customHeight="1" thickBot="1" x14ac:dyDescent="0.3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Mirë(3)</v>
      </c>
      <c r="D612" s="151"/>
      <c r="E612" s="81"/>
      <c r="F612" s="150" t="str">
        <f t="shared" si="28"/>
        <v>Mirë(3)</v>
      </c>
      <c r="G612" s="554" t="s">
        <v>87</v>
      </c>
      <c r="H612" s="556" t="s">
        <v>88</v>
      </c>
      <c r="I612" s="556" t="s">
        <v>89</v>
      </c>
      <c r="J612" s="525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54" t="s">
        <v>87</v>
      </c>
      <c r="R612" s="556" t="s">
        <v>88</v>
      </c>
      <c r="S612" s="556" t="s">
        <v>89</v>
      </c>
      <c r="T612" s="522"/>
      <c r="U612" s="525"/>
    </row>
    <row r="613" spans="1:21" ht="15" customHeight="1" thickBot="1" x14ac:dyDescent="0.3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Mirë(3)</v>
      </c>
      <c r="D613" s="151"/>
      <c r="E613" s="81"/>
      <c r="F613" s="150" t="str">
        <f t="shared" si="28"/>
        <v>Mirë(3)</v>
      </c>
      <c r="G613" s="554"/>
      <c r="H613" s="556"/>
      <c r="I613" s="556"/>
      <c r="J613" s="525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54"/>
      <c r="R613" s="556"/>
      <c r="S613" s="556"/>
      <c r="T613" s="522"/>
      <c r="U613" s="525"/>
    </row>
    <row r="614" spans="1:21" ht="15" customHeight="1" thickBot="1" x14ac:dyDescent="0.3">
      <c r="A614" s="137">
        <v>9</v>
      </c>
      <c r="B614" s="80" t="str">
        <f>'Të dhënat për Lib. amë'!$AH$4</f>
        <v>Edukatë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Mirë(3)</v>
      </c>
      <c r="D614" s="151"/>
      <c r="E614" s="81"/>
      <c r="F614" s="150" t="str">
        <f t="shared" si="28"/>
        <v>Mirë(3)</v>
      </c>
      <c r="G614" s="554"/>
      <c r="H614" s="556"/>
      <c r="I614" s="556"/>
      <c r="J614" s="525"/>
      <c r="K614" s="137">
        <v>9</v>
      </c>
      <c r="L614" s="80" t="str">
        <f>'Të dhënat për Lib. amë'!$AH$4</f>
        <v>Edukatë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54"/>
      <c r="R614" s="556"/>
      <c r="S614" s="556"/>
      <c r="T614" s="522"/>
      <c r="U614" s="525"/>
    </row>
    <row r="615" spans="1:21" ht="15" customHeight="1" thickBot="1" x14ac:dyDescent="0.3">
      <c r="A615" s="137">
        <v>10</v>
      </c>
      <c r="B615" s="80" t="str">
        <f>'Të dhënat për Lib. amë'!$AI$4</f>
        <v>Edukatë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54"/>
      <c r="H615" s="556"/>
      <c r="I615" s="556"/>
      <c r="J615" s="525"/>
      <c r="K615" s="137">
        <v>10</v>
      </c>
      <c r="L615" s="80" t="str">
        <f>'Të dhënat për Lib. amë'!$AI$4</f>
        <v>Edukatë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54"/>
      <c r="R615" s="556"/>
      <c r="S615" s="556"/>
      <c r="T615" s="522"/>
      <c r="U615" s="525"/>
    </row>
    <row r="616" spans="1:21" ht="15" customHeight="1" thickBot="1" x14ac:dyDescent="0.3">
      <c r="A616" s="137">
        <v>11</v>
      </c>
      <c r="B616" s="80" t="str">
        <f>'Të dhënat për Lib. amë'!$AJ$4</f>
        <v>Edukatë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Sh.Mirë(4)</v>
      </c>
      <c r="D616" s="151"/>
      <c r="E616" s="81"/>
      <c r="F616" s="150" t="str">
        <f t="shared" si="28"/>
        <v>Sh.Mirë(4)</v>
      </c>
      <c r="G616" s="554"/>
      <c r="H616" s="556"/>
      <c r="I616" s="556"/>
      <c r="J616" s="525"/>
      <c r="K616" s="137">
        <v>11</v>
      </c>
      <c r="L616" s="80" t="str">
        <f>'Të dhënat për Lib. amë'!$AJ$4</f>
        <v>Edukatë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54"/>
      <c r="R616" s="556"/>
      <c r="S616" s="556"/>
      <c r="T616" s="522"/>
      <c r="U616" s="525"/>
    </row>
    <row r="617" spans="1:21" ht="15" customHeight="1" thickBot="1" x14ac:dyDescent="0.3">
      <c r="A617" s="137">
        <v>12</v>
      </c>
      <c r="B617" s="80" t="str">
        <f>'Të dhënat për Lib. amë'!$AK$4</f>
        <v>Teknologji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Mirë(3)</v>
      </c>
      <c r="D617" s="151"/>
      <c r="E617" s="81"/>
      <c r="F617" s="150" t="str">
        <f t="shared" si="28"/>
        <v>Mirë(3)</v>
      </c>
      <c r="G617" s="554"/>
      <c r="H617" s="556"/>
      <c r="I617" s="556"/>
      <c r="J617" s="525"/>
      <c r="K617" s="137">
        <v>12</v>
      </c>
      <c r="L617" s="80" t="str">
        <f>'Të dhënat për Lib. amë'!$AK$4</f>
        <v>Teknologji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54"/>
      <c r="R617" s="556"/>
      <c r="S617" s="556"/>
      <c r="T617" s="522"/>
      <c r="U617" s="525"/>
    </row>
    <row r="618" spans="1:21" ht="15" customHeight="1" thickBot="1" x14ac:dyDescent="0.3">
      <c r="A618" s="137">
        <v>13</v>
      </c>
      <c r="B618" s="80" t="str">
        <f>'Të dhënat për Lib. amë'!$AL$4</f>
        <v>Edukatë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54"/>
      <c r="H618" s="556"/>
      <c r="I618" s="556"/>
      <c r="J618" s="525"/>
      <c r="K618" s="137">
        <v>13</v>
      </c>
      <c r="L618" s="80" t="str">
        <f>'Të dhënat për Lib. amë'!$AL$4</f>
        <v>Edukatë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54"/>
      <c r="R618" s="556"/>
      <c r="S618" s="556"/>
      <c r="T618" s="522"/>
      <c r="U618" s="525"/>
    </row>
    <row r="619" spans="1:21" ht="15" customHeight="1" thickBot="1" x14ac:dyDescent="0.3">
      <c r="A619" s="137">
        <v>14</v>
      </c>
      <c r="B619" s="80" t="str">
        <f>'Të dhënat për Lib. amë'!$AM$4</f>
        <v>Mz. Ekologjia dhe mjedisi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54"/>
      <c r="H619" s="556"/>
      <c r="I619" s="556"/>
      <c r="J619" s="525"/>
      <c r="K619" s="137">
        <v>14</v>
      </c>
      <c r="L619" s="80" t="str">
        <f>'Të dhënat për Lib. amë'!$AM$4</f>
        <v>Mz. Ekologjia dhe mjedisi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54"/>
      <c r="R619" s="556"/>
      <c r="S619" s="556"/>
      <c r="T619" s="522"/>
      <c r="U619" s="525"/>
    </row>
    <row r="620" spans="1:21" ht="15" customHeight="1" thickBot="1" x14ac:dyDescent="0.3">
      <c r="A620" s="137">
        <v>15</v>
      </c>
      <c r="B620" s="80" t="str">
        <f>'Të dhënat për Lib. amë'!$AN$4</f>
        <v>Mz. Anglisht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54"/>
      <c r="H620" s="556"/>
      <c r="I620" s="556"/>
      <c r="J620" s="525"/>
      <c r="K620" s="137">
        <v>15</v>
      </c>
      <c r="L620" s="80" t="str">
        <f>'Të dhënat për Lib. amë'!$AN$4</f>
        <v>Mz. Anglisht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54"/>
      <c r="R620" s="556"/>
      <c r="S620" s="556"/>
      <c r="T620" s="522"/>
      <c r="U620" s="525"/>
    </row>
    <row r="621" spans="1:21" ht="15" customHeight="1" thickBot="1" x14ac:dyDescent="0.3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54"/>
      <c r="H621" s="556"/>
      <c r="I621" s="556"/>
      <c r="J621" s="525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54"/>
      <c r="R621" s="556"/>
      <c r="S621" s="556"/>
      <c r="T621" s="522"/>
      <c r="U621" s="525"/>
    </row>
    <row r="622" spans="1:21" ht="15" customHeight="1" thickBot="1" x14ac:dyDescent="0.3">
      <c r="A622" s="138"/>
      <c r="B622" s="105" t="str">
        <f>'Të dhënat për Lib. amë'!$AO$4</f>
        <v>Nota mesatare</v>
      </c>
      <c r="C622" s="106">
        <f>'Të dhënat për Lib. amë'!$AO$19</f>
        <v>3.75</v>
      </c>
      <c r="D622" s="106"/>
      <c r="E622" s="106"/>
      <c r="F622" s="152">
        <f>$C$622</f>
        <v>3.75</v>
      </c>
      <c r="G622" s="555"/>
      <c r="H622" s="557"/>
      <c r="I622" s="557"/>
      <c r="J622" s="526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55"/>
      <c r="R622" s="557"/>
      <c r="S622" s="557"/>
      <c r="T622" s="577"/>
      <c r="U622" s="526"/>
    </row>
    <row r="623" spans="1:21" ht="14.1" customHeight="1" thickTop="1" x14ac:dyDescent="0.2">
      <c r="A623" s="139"/>
      <c r="B623" s="535" t="s">
        <v>126</v>
      </c>
      <c r="C623" s="535"/>
      <c r="D623" s="535"/>
      <c r="E623" s="140">
        <f>$I$602</f>
        <v>0</v>
      </c>
      <c r="F623" s="131" t="s">
        <v>104</v>
      </c>
      <c r="G623" s="552" t="str">
        <f>IF(F622=0,"I pa notuar",IF(F622=1,"Pamjaftueshëm (1)",IF(F622&lt;2.5,"Mjaftueshëm(2)",IF(F622&lt;3.5,"Mirë(3)",IF(F622&lt;4.5,"Shumë mirë(4)","Shkëlqyeshëm(5)")))))</f>
        <v>Shumë mirë(4)</v>
      </c>
      <c r="H623" s="552"/>
      <c r="I623" s="552"/>
      <c r="J623" s="553"/>
      <c r="K623" s="139"/>
      <c r="L623" s="535" t="s">
        <v>116</v>
      </c>
      <c r="M623" s="535"/>
      <c r="N623" s="535"/>
      <c r="O623" s="140">
        <f>$S$602</f>
        <v>0</v>
      </c>
      <c r="P623" s="131" t="s">
        <v>104</v>
      </c>
      <c r="Q623" s="552" t="str">
        <f>IF(P622=0,"I pa notuar",IF(P622=1,"Pamjaftueshëm (1)",IF(P622&lt;2.5,"Mjaftueshëm(2)",IF(P622&lt;3.5,"Mirë(3)",IF(P622&lt;4.5,"Shumë mirë(4)","Shkëlqyeshëm(5)")))))</f>
        <v>I pa notuar</v>
      </c>
      <c r="R623" s="552"/>
      <c r="S623" s="552"/>
      <c r="T623" s="552"/>
      <c r="U623" s="553"/>
    </row>
    <row r="624" spans="1:21" ht="14.1" customHeight="1" x14ac:dyDescent="0.2">
      <c r="A624" s="139"/>
      <c r="B624" s="536" t="s">
        <v>117</v>
      </c>
      <c r="C624" s="536"/>
      <c r="D624" s="536"/>
      <c r="E624" s="536"/>
      <c r="F624" s="538"/>
      <c r="G624" s="538"/>
      <c r="H624" s="538"/>
      <c r="I624" s="538"/>
      <c r="J624" s="539"/>
      <c r="K624" s="139"/>
      <c r="L624" s="534" t="s">
        <v>117</v>
      </c>
      <c r="M624" s="534"/>
      <c r="N624" s="534"/>
      <c r="O624" s="534"/>
      <c r="P624" s="524"/>
      <c r="Q624" s="524"/>
      <c r="R624" s="524"/>
      <c r="S624" s="524"/>
      <c r="T624" s="524"/>
      <c r="U624" s="537"/>
    </row>
    <row r="625" spans="1:21" ht="14.1" customHeight="1" x14ac:dyDescent="0.2">
      <c r="A625" s="139"/>
      <c r="B625" s="538"/>
      <c r="C625" s="538"/>
      <c r="D625" s="538"/>
      <c r="E625" s="538"/>
      <c r="F625" s="538"/>
      <c r="G625" s="538"/>
      <c r="H625" s="538"/>
      <c r="I625" s="538"/>
      <c r="J625" s="539"/>
      <c r="K625" s="139"/>
      <c r="L625" s="524"/>
      <c r="M625" s="524"/>
      <c r="N625" s="524"/>
      <c r="O625" s="524"/>
      <c r="P625" s="524"/>
      <c r="Q625" s="524"/>
      <c r="R625" s="524"/>
      <c r="S625" s="524"/>
      <c r="T625" s="524"/>
      <c r="U625" s="537"/>
    </row>
    <row r="626" spans="1:21" ht="14.1" customHeight="1" x14ac:dyDescent="0.2">
      <c r="A626" s="139"/>
      <c r="B626" s="141" t="s">
        <v>118</v>
      </c>
      <c r="C626" s="111">
        <f>SUM(E626,H626)</f>
        <v>0</v>
      </c>
      <c r="D626" s="141" t="s">
        <v>119</v>
      </c>
      <c r="E626" s="143">
        <f>'Të dhënat për Lib. amë'!$AR$19</f>
        <v>0</v>
      </c>
      <c r="F626" s="540" t="s">
        <v>120</v>
      </c>
      <c r="G626" s="540"/>
      <c r="H626" s="527">
        <f>'Të dhënat për Lib. amë'!$AS$19</f>
        <v>0</v>
      </c>
      <c r="I626" s="527"/>
      <c r="J626" s="528"/>
      <c r="K626" s="139"/>
      <c r="L626" s="141" t="s">
        <v>118</v>
      </c>
      <c r="M626" s="111">
        <f>SUM(O626,R626)</f>
        <v>0</v>
      </c>
      <c r="N626" s="141" t="s">
        <v>119</v>
      </c>
      <c r="O626" s="111">
        <f>'Të dhënat për Lib. amë'!$AR$42</f>
        <v>0</v>
      </c>
      <c r="P626" s="540" t="s">
        <v>120</v>
      </c>
      <c r="Q626" s="540"/>
      <c r="R626" s="527">
        <f>'Të dhënat për Lib. amë'!$AS$42</f>
        <v>0</v>
      </c>
      <c r="S626" s="527"/>
      <c r="T626" s="527"/>
      <c r="U626" s="528"/>
    </row>
    <row r="627" spans="1:21" ht="14.1" customHeight="1" x14ac:dyDescent="0.2">
      <c r="A627" s="139"/>
      <c r="B627" s="522" t="s">
        <v>121</v>
      </c>
      <c r="C627" s="522"/>
      <c r="D627" s="524"/>
      <c r="E627" s="524"/>
      <c r="F627" s="524"/>
      <c r="G627" s="524"/>
      <c r="H627" s="524"/>
      <c r="I627" s="524"/>
      <c r="J627" s="537"/>
      <c r="K627" s="139"/>
      <c r="L627" s="522" t="s">
        <v>121</v>
      </c>
      <c r="M627" s="522"/>
      <c r="N627" s="527"/>
      <c r="O627" s="527"/>
      <c r="P627" s="527"/>
      <c r="Q627" s="527"/>
      <c r="R627" s="527"/>
      <c r="S627" s="527"/>
      <c r="T627" s="527"/>
      <c r="U627" s="528"/>
    </row>
    <row r="628" spans="1:21" ht="14.1" customHeight="1" x14ac:dyDescent="0.2">
      <c r="A628" s="139"/>
      <c r="B628" s="522" t="s">
        <v>122</v>
      </c>
      <c r="C628" s="522"/>
      <c r="D628" s="523">
        <f>$D$40</f>
        <v>0</v>
      </c>
      <c r="E628" s="523"/>
      <c r="F628" s="131" t="s">
        <v>123</v>
      </c>
      <c r="G628" s="524">
        <f>$G$40</f>
        <v>0</v>
      </c>
      <c r="H628" s="524"/>
      <c r="I628" s="524"/>
      <c r="J628" s="209"/>
      <c r="K628" s="139"/>
      <c r="L628" s="522" t="s">
        <v>122</v>
      </c>
      <c r="M628" s="522"/>
      <c r="N628" s="523">
        <f>$D$40</f>
        <v>0</v>
      </c>
      <c r="O628" s="523"/>
      <c r="P628" s="131" t="s">
        <v>123</v>
      </c>
      <c r="Q628" s="524">
        <f>$G$40</f>
        <v>0</v>
      </c>
      <c r="R628" s="524"/>
      <c r="S628" s="524"/>
      <c r="T628" s="565"/>
      <c r="U628" s="566"/>
    </row>
    <row r="629" spans="1:21" ht="14.1" customHeight="1" x14ac:dyDescent="0.2">
      <c r="A629" s="139"/>
      <c r="B629" s="522" t="s">
        <v>124</v>
      </c>
      <c r="C629" s="522"/>
      <c r="D629" s="523"/>
      <c r="E629" s="523"/>
      <c r="F629" s="131" t="s">
        <v>123</v>
      </c>
      <c r="G629" s="524"/>
      <c r="H629" s="524"/>
      <c r="I629" s="524"/>
      <c r="J629" s="209"/>
      <c r="K629" s="139"/>
      <c r="L629" s="522" t="s">
        <v>124</v>
      </c>
      <c r="M629" s="522"/>
      <c r="N629" s="523"/>
      <c r="O629" s="523"/>
      <c r="P629" s="131" t="s">
        <v>123</v>
      </c>
      <c r="Q629" s="524"/>
      <c r="R629" s="524"/>
      <c r="S629" s="524"/>
      <c r="T629" s="565"/>
      <c r="U629" s="566"/>
    </row>
    <row r="630" spans="1:21" ht="14.1" customHeight="1" x14ac:dyDescent="0.2">
      <c r="A630" s="142"/>
      <c r="B630" s="520" t="s">
        <v>125</v>
      </c>
      <c r="C630" s="520"/>
      <c r="D630" s="520"/>
      <c r="E630" s="520"/>
      <c r="F630" s="521"/>
      <c r="G630" s="521"/>
      <c r="H630" s="521"/>
      <c r="I630" s="521"/>
      <c r="J630" s="207"/>
      <c r="K630" s="142"/>
      <c r="L630" s="520" t="s">
        <v>125</v>
      </c>
      <c r="M630" s="520"/>
      <c r="N630" s="520"/>
      <c r="O630" s="520"/>
      <c r="P630" s="521"/>
      <c r="Q630" s="521"/>
      <c r="R630" s="521"/>
      <c r="S630" s="521"/>
      <c r="T630" s="560"/>
      <c r="U630" s="561"/>
    </row>
    <row r="631" spans="1:21" ht="15" customHeight="1" x14ac:dyDescent="0.25">
      <c r="A631" s="132"/>
      <c r="B631" s="133" t="s">
        <v>72</v>
      </c>
      <c r="C631" s="134" t="str">
        <f>'Të dhënat për Lib. amë'!$B$5</f>
        <v>VIII</v>
      </c>
      <c r="D631" s="133" t="s">
        <v>73</v>
      </c>
      <c r="E631" s="134">
        <f>'Të dhënat për Lib. amë'!$C$5</f>
        <v>1</v>
      </c>
      <c r="F631" s="133"/>
      <c r="G631" s="573" t="s">
        <v>74</v>
      </c>
      <c r="H631" s="573"/>
      <c r="I631" s="574" t="str">
        <f>'Të dhënat për Lib. amë'!$D$5</f>
        <v>2014/2015</v>
      </c>
      <c r="J631" s="575"/>
      <c r="K631" s="132"/>
      <c r="L631" s="133" t="s">
        <v>72</v>
      </c>
      <c r="M631" s="134" t="str">
        <f>'Të dhënat për Lib. amë'!$B$5</f>
        <v>VIII</v>
      </c>
      <c r="N631" s="133" t="s">
        <v>73</v>
      </c>
      <c r="O631" s="134">
        <f>'Të dhënat për Lib. amë'!$C$5</f>
        <v>1</v>
      </c>
      <c r="P631" s="133"/>
      <c r="Q631" s="573" t="s">
        <v>74</v>
      </c>
      <c r="R631" s="573"/>
      <c r="S631" s="574" t="str">
        <f>'Të dhënat për Lib. amë'!$D$5</f>
        <v>2014/2015</v>
      </c>
      <c r="T631" s="574"/>
      <c r="U631" s="575"/>
    </row>
    <row r="632" spans="1:21" ht="15" customHeight="1" x14ac:dyDescent="0.2">
      <c r="A632" s="135"/>
      <c r="B632" s="95" t="s">
        <v>75</v>
      </c>
      <c r="C632" s="567" t="str">
        <f>'Të dhënat për Lib. amë'!$E$5</f>
        <v>Klasa e tetë</v>
      </c>
      <c r="D632" s="567"/>
      <c r="E632" s="567"/>
      <c r="F632" s="567"/>
      <c r="G632" s="567"/>
      <c r="H632" s="567"/>
      <c r="I632" s="567"/>
      <c r="J632" s="568"/>
      <c r="K632" s="135"/>
      <c r="L632" s="95" t="s">
        <v>75</v>
      </c>
      <c r="M632" s="567" t="str">
        <f>'Të dhënat për Lib. amë'!$E$5</f>
        <v>Klasa e tetë</v>
      </c>
      <c r="N632" s="567"/>
      <c r="O632" s="567"/>
      <c r="P632" s="567"/>
      <c r="Q632" s="567"/>
      <c r="R632" s="567"/>
      <c r="S632" s="567"/>
      <c r="T632" s="567"/>
      <c r="U632" s="568"/>
    </row>
    <row r="633" spans="1:21" ht="15" customHeight="1" x14ac:dyDescent="0.2">
      <c r="A633" s="135"/>
      <c r="B633" s="95" t="s">
        <v>76</v>
      </c>
      <c r="C633" s="567" t="str">
        <f>'Të dhënat për Lib. amë'!$F$5</f>
        <v>SH F M U"Shkëndija " Suharekë</v>
      </c>
      <c r="D633" s="567"/>
      <c r="E633" s="567"/>
      <c r="F633" s="567"/>
      <c r="G633" s="567"/>
      <c r="H633" s="567"/>
      <c r="I633" s="567"/>
      <c r="J633" s="568"/>
      <c r="K633" s="135"/>
      <c r="L633" s="95" t="s">
        <v>76</v>
      </c>
      <c r="M633" s="567" t="str">
        <f>'Të dhënat për Lib. amë'!$F$5</f>
        <v>SH F M U"Shkëndija " Suharekë</v>
      </c>
      <c r="N633" s="567"/>
      <c r="O633" s="567"/>
      <c r="P633" s="567"/>
      <c r="Q633" s="567"/>
      <c r="R633" s="567"/>
      <c r="S633" s="567"/>
      <c r="T633" s="567"/>
      <c r="U633" s="568"/>
    </row>
    <row r="634" spans="1:21" ht="15" customHeight="1" x14ac:dyDescent="0.3">
      <c r="A634" s="529" t="s">
        <v>83</v>
      </c>
      <c r="B634" s="530"/>
      <c r="C634" s="530"/>
      <c r="D634" s="530"/>
      <c r="E634" s="530"/>
      <c r="F634" s="530"/>
      <c r="G634" s="530"/>
      <c r="H634" s="530"/>
      <c r="I634" s="530"/>
      <c r="J634" s="531"/>
      <c r="K634" s="529" t="s">
        <v>83</v>
      </c>
      <c r="L634" s="530"/>
      <c r="M634" s="530"/>
      <c r="N634" s="530"/>
      <c r="O634" s="530"/>
      <c r="P634" s="530"/>
      <c r="Q634" s="530"/>
      <c r="R634" s="530"/>
      <c r="S634" s="530"/>
      <c r="T634" s="530"/>
      <c r="U634" s="531"/>
    </row>
    <row r="635" spans="1:21" ht="15" customHeight="1" x14ac:dyDescent="0.2">
      <c r="A635" s="135"/>
      <c r="B635" s="95" t="s">
        <v>36</v>
      </c>
      <c r="C635" s="527" t="str">
        <f>'Të dhënat për Lib. amë'!$G$20</f>
        <v>Ermal Aliaj</v>
      </c>
      <c r="D635" s="527"/>
      <c r="E635" s="522" t="s">
        <v>84</v>
      </c>
      <c r="F635" s="522"/>
      <c r="G635" s="522"/>
      <c r="H635" s="532" t="str">
        <f>'Të dhënat për Lib. amë'!$I$20</f>
        <v>Agim</v>
      </c>
      <c r="I635" s="532"/>
      <c r="J635" s="533"/>
      <c r="K635" s="135"/>
      <c r="L635" s="95" t="s">
        <v>36</v>
      </c>
      <c r="M635" s="527">
        <f>'Të dhënat për Lib. amë'!$G$43</f>
        <v>0</v>
      </c>
      <c r="N635" s="527"/>
      <c r="O635" s="522" t="s">
        <v>84</v>
      </c>
      <c r="P635" s="522"/>
      <c r="Q635" s="522"/>
      <c r="R635" s="532">
        <f>'Të dhënat për Lib. amë'!$I$43</f>
        <v>0</v>
      </c>
      <c r="S635" s="532"/>
      <c r="T635" s="532"/>
      <c r="U635" s="533"/>
    </row>
    <row r="636" spans="1:21" ht="15" customHeight="1" x14ac:dyDescent="0.2">
      <c r="A636" s="135"/>
      <c r="B636" s="97" t="s">
        <v>85</v>
      </c>
      <c r="C636" s="114">
        <f>'Të dhënat për Lib. amë'!$J$20</f>
        <v>0</v>
      </c>
      <c r="D636" s="522" t="s">
        <v>86</v>
      </c>
      <c r="E636" s="522"/>
      <c r="F636" s="112">
        <f>'Të dhënat për Lib. amë'!$K$20</f>
        <v>0</v>
      </c>
      <c r="G636" s="562"/>
      <c r="H636" s="562"/>
      <c r="I636" s="562"/>
      <c r="J636" s="563"/>
      <c r="K636" s="135"/>
      <c r="L636" s="97" t="s">
        <v>85</v>
      </c>
      <c r="M636" s="114">
        <f>'Të dhënat për Lib. amë'!$J$43</f>
        <v>0</v>
      </c>
      <c r="N636" s="522" t="s">
        <v>86</v>
      </c>
      <c r="O636" s="522"/>
      <c r="P636" s="112">
        <f>'Të dhënat për Lib. amë'!$K$43</f>
        <v>0</v>
      </c>
      <c r="Q636" s="534"/>
      <c r="R636" s="534"/>
      <c r="S636" s="534"/>
      <c r="T636" s="534"/>
      <c r="U636" s="564"/>
    </row>
    <row r="637" spans="1:21" ht="15" customHeight="1" x14ac:dyDescent="0.2">
      <c r="A637" s="135"/>
      <c r="B637" s="98" t="s">
        <v>94</v>
      </c>
      <c r="C637" s="112">
        <f>'Të dhënat për Lib. amë'!$L$20</f>
        <v>0</v>
      </c>
      <c r="D637" s="94" t="s">
        <v>95</v>
      </c>
      <c r="E637" s="111">
        <f>'Të dhënat për Lib. amë'!$M$20</f>
        <v>0</v>
      </c>
      <c r="F637" s="95" t="s">
        <v>96</v>
      </c>
      <c r="G637" s="569">
        <f>'Të dhënat për Lib. amë'!$N$20</f>
        <v>0</v>
      </c>
      <c r="H637" s="569"/>
      <c r="I637" s="97" t="s">
        <v>113</v>
      </c>
      <c r="J637" s="210">
        <f>'Të dhënat për Lib. amë'!$O$20</f>
        <v>0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9">
        <f>'Të dhënat për Lib. amë'!$N$43</f>
        <v>0</v>
      </c>
      <c r="R637" s="569"/>
      <c r="S637" s="97" t="s">
        <v>113</v>
      </c>
      <c r="T637" s="527">
        <f>'Të dhënat për Lib. amë'!$O$43</f>
        <v>0</v>
      </c>
      <c r="U637" s="528"/>
    </row>
    <row r="638" spans="1:21" ht="15" customHeight="1" x14ac:dyDescent="0.2">
      <c r="A638" s="135"/>
      <c r="B638" s="534" t="s">
        <v>92</v>
      </c>
      <c r="C638" s="534"/>
      <c r="D638" s="110">
        <f>'Të dhënat për Lib. amë'!$A$20</f>
        <v>16</v>
      </c>
      <c r="E638" s="522" t="s">
        <v>93</v>
      </c>
      <c r="F638" s="522"/>
      <c r="G638" s="522"/>
      <c r="H638" s="527">
        <f>'Të dhënat për Lib. amë'!$A$20</f>
        <v>16</v>
      </c>
      <c r="I638" s="527"/>
      <c r="J638" s="528"/>
      <c r="K638" s="135"/>
      <c r="L638" s="534" t="s">
        <v>92</v>
      </c>
      <c r="M638" s="534"/>
      <c r="N638" s="110">
        <f>'Të dhënat për Lib. amë'!$A$43</f>
        <v>39</v>
      </c>
      <c r="O638" s="522" t="s">
        <v>93</v>
      </c>
      <c r="P638" s="522"/>
      <c r="Q638" s="522"/>
      <c r="R638" s="527">
        <f>'Të dhënat për Lib. amë'!$A$43</f>
        <v>39</v>
      </c>
      <c r="S638" s="527"/>
      <c r="T638" s="527"/>
      <c r="U638" s="528"/>
    </row>
    <row r="639" spans="1:21" ht="15" customHeight="1" x14ac:dyDescent="0.2">
      <c r="A639" s="135"/>
      <c r="B639" s="570" t="s">
        <v>98</v>
      </c>
      <c r="C639" s="570"/>
      <c r="D639" s="527">
        <f>'Të dhënat për Lib. amë'!$P$20</f>
        <v>0</v>
      </c>
      <c r="E639" s="527"/>
      <c r="F639" s="527"/>
      <c r="G639" s="527"/>
      <c r="H639" s="527"/>
      <c r="I639" s="527"/>
      <c r="J639" s="528"/>
      <c r="K639" s="135"/>
      <c r="L639" s="570" t="s">
        <v>98</v>
      </c>
      <c r="M639" s="570"/>
      <c r="N639" s="527">
        <f>'Të dhënat për Lib. amë'!$P$43</f>
        <v>0</v>
      </c>
      <c r="O639" s="527"/>
      <c r="P639" s="527"/>
      <c r="Q639" s="527"/>
      <c r="R639" s="527"/>
      <c r="S639" s="527"/>
      <c r="T639" s="527"/>
      <c r="U639" s="528"/>
    </row>
    <row r="640" spans="1:21" ht="15" customHeight="1" x14ac:dyDescent="0.3">
      <c r="A640" s="529" t="s">
        <v>91</v>
      </c>
      <c r="B640" s="530"/>
      <c r="C640" s="530"/>
      <c r="D640" s="530"/>
      <c r="E640" s="530"/>
      <c r="F640" s="530"/>
      <c r="G640" s="530"/>
      <c r="H640" s="530"/>
      <c r="I640" s="530"/>
      <c r="J640" s="531"/>
      <c r="K640" s="529" t="s">
        <v>91</v>
      </c>
      <c r="L640" s="530"/>
      <c r="M640" s="530"/>
      <c r="N640" s="530"/>
      <c r="O640" s="530"/>
      <c r="P640" s="530"/>
      <c r="Q640" s="530"/>
      <c r="R640" s="530"/>
      <c r="S640" s="530"/>
      <c r="T640" s="530"/>
      <c r="U640" s="531"/>
    </row>
    <row r="641" spans="1:21" ht="15" customHeight="1" x14ac:dyDescent="0.2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18" t="s">
        <v>105</v>
      </c>
      <c r="G641" s="518"/>
      <c r="H641" s="518"/>
      <c r="I641" s="527">
        <f>'Të dhënat për Lib. amë'!$S$20</f>
        <v>0</v>
      </c>
      <c r="J641" s="528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18" t="s">
        <v>105</v>
      </c>
      <c r="Q641" s="518"/>
      <c r="R641" s="518"/>
      <c r="S641" s="527">
        <f>'Të dhënat për Lib. amë'!$S$43</f>
        <v>0</v>
      </c>
      <c r="T641" s="527"/>
      <c r="U641" s="528"/>
    </row>
    <row r="642" spans="1:21" ht="15" customHeight="1" x14ac:dyDescent="0.2">
      <c r="A642" s="135"/>
      <c r="B642" s="98" t="s">
        <v>110</v>
      </c>
      <c r="C642" s="111">
        <f>'Të dhënat për Lib. amë'!$T$20</f>
        <v>0</v>
      </c>
      <c r="D642" s="114">
        <f>'Të dhënat për Lib. amë'!$U$20</f>
        <v>0</v>
      </c>
      <c r="E642" s="101" t="s">
        <v>111</v>
      </c>
      <c r="F642" s="113">
        <f>'Të dhënat për Lib. amë'!$V$20</f>
        <v>0</v>
      </c>
      <c r="G642" s="518" t="s">
        <v>112</v>
      </c>
      <c r="H642" s="518"/>
      <c r="I642" s="527">
        <f>'Të dhënat për Lib. amë'!$W$20</f>
        <v>0</v>
      </c>
      <c r="J642" s="528"/>
      <c r="K642" s="135"/>
      <c r="L642" s="98" t="s">
        <v>110</v>
      </c>
      <c r="M642" s="111">
        <f>'Të dhënat për Lib. amë'!$T$43</f>
        <v>0</v>
      </c>
      <c r="N642" s="103">
        <f>'Të dhënat për Lib. amë'!$U$43</f>
        <v>0</v>
      </c>
      <c r="O642" s="101" t="s">
        <v>111</v>
      </c>
      <c r="P642" s="113">
        <f>'Të dhënat për Lib. amë'!$V$43</f>
        <v>0</v>
      </c>
      <c r="Q642" s="518" t="s">
        <v>112</v>
      </c>
      <c r="R642" s="518"/>
      <c r="S642" s="527">
        <f>'Të dhënat për Lib. amë'!$W$43</f>
        <v>0</v>
      </c>
      <c r="T642" s="527"/>
      <c r="U642" s="528"/>
    </row>
    <row r="643" spans="1:21" ht="15" customHeight="1" x14ac:dyDescent="0.3">
      <c r="A643" s="529" t="s">
        <v>108</v>
      </c>
      <c r="B643" s="530"/>
      <c r="C643" s="530"/>
      <c r="D643" s="530"/>
      <c r="E643" s="530"/>
      <c r="F643" s="530"/>
      <c r="G643" s="530"/>
      <c r="H643" s="530"/>
      <c r="I643" s="530"/>
      <c r="J643" s="531"/>
      <c r="K643" s="529" t="s">
        <v>108</v>
      </c>
      <c r="L643" s="530"/>
      <c r="M643" s="530"/>
      <c r="N643" s="530"/>
      <c r="O643" s="530"/>
      <c r="P643" s="530"/>
      <c r="Q643" s="530"/>
      <c r="R643" s="530"/>
      <c r="S643" s="530"/>
      <c r="T643" s="530"/>
      <c r="U643" s="531"/>
    </row>
    <row r="644" spans="1:21" ht="15" customHeight="1" x14ac:dyDescent="0.2">
      <c r="A644" s="135"/>
      <c r="B644" s="518" t="s">
        <v>107</v>
      </c>
      <c r="C644" s="518"/>
      <c r="D644" s="114">
        <f>'Të dhënat për Lib. amë'!$X$20</f>
        <v>0</v>
      </c>
      <c r="E644" s="519" t="s">
        <v>109</v>
      </c>
      <c r="F644" s="519"/>
      <c r="G644" s="519"/>
      <c r="H644" s="519"/>
      <c r="I644" s="527">
        <f>'Të dhënat për Lib. amë'!$Y$20</f>
        <v>0</v>
      </c>
      <c r="J644" s="528"/>
      <c r="K644" s="135"/>
      <c r="L644" s="518" t="s">
        <v>107</v>
      </c>
      <c r="M644" s="518"/>
      <c r="N644" s="114">
        <f>'Të dhënat për Lib. amë'!$X$43</f>
        <v>0</v>
      </c>
      <c r="O644" s="519" t="s">
        <v>109</v>
      </c>
      <c r="P644" s="519"/>
      <c r="Q644" s="519"/>
      <c r="R644" s="519"/>
      <c r="S644" s="527">
        <f>'Të dhënat për Lib. amë'!$Y$43</f>
        <v>0</v>
      </c>
      <c r="T644" s="527"/>
      <c r="U644" s="528"/>
    </row>
    <row r="645" spans="1:21" ht="15" customHeight="1" thickBot="1" x14ac:dyDescent="0.25">
      <c r="A645" s="135"/>
      <c r="B645" s="98" t="s">
        <v>115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115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Top="1" thickBot="1" x14ac:dyDescent="0.3">
      <c r="A646" s="541" t="s">
        <v>82</v>
      </c>
      <c r="B646" s="543" t="s">
        <v>81</v>
      </c>
      <c r="C646" s="545" t="s">
        <v>5</v>
      </c>
      <c r="D646" s="546"/>
      <c r="E646" s="546"/>
      <c r="F646" s="546"/>
      <c r="G646" s="546"/>
      <c r="H646" s="546"/>
      <c r="I646" s="546"/>
      <c r="J646" s="547"/>
      <c r="K646" s="541" t="s">
        <v>82</v>
      </c>
      <c r="L646" s="543" t="s">
        <v>81</v>
      </c>
      <c r="M646" s="545" t="s">
        <v>5</v>
      </c>
      <c r="N646" s="546"/>
      <c r="O646" s="546"/>
      <c r="P646" s="546"/>
      <c r="Q646" s="546"/>
      <c r="R646" s="546"/>
      <c r="S646" s="546"/>
      <c r="T646" s="546"/>
      <c r="U646" s="547"/>
    </row>
    <row r="647" spans="1:21" ht="50.1" customHeight="1" thickBot="1" x14ac:dyDescent="0.3">
      <c r="A647" s="542"/>
      <c r="B647" s="544"/>
      <c r="C647" s="93" t="s">
        <v>78</v>
      </c>
      <c r="D647" s="93" t="s">
        <v>77</v>
      </c>
      <c r="E647" s="93" t="s">
        <v>80</v>
      </c>
      <c r="F647" s="93" t="s">
        <v>79</v>
      </c>
      <c r="G647" s="548"/>
      <c r="H647" s="550"/>
      <c r="I647" s="550"/>
      <c r="J647" s="558" t="s">
        <v>90</v>
      </c>
      <c r="K647" s="542"/>
      <c r="L647" s="544"/>
      <c r="M647" s="93" t="s">
        <v>78</v>
      </c>
      <c r="N647" s="93" t="s">
        <v>77</v>
      </c>
      <c r="O647" s="93" t="s">
        <v>80</v>
      </c>
      <c r="P647" s="93" t="s">
        <v>79</v>
      </c>
      <c r="Q647" s="548"/>
      <c r="R647" s="550"/>
      <c r="S647" s="550"/>
      <c r="T647" s="571" t="s">
        <v>90</v>
      </c>
      <c r="U647" s="576"/>
    </row>
    <row r="648" spans="1:21" ht="15" customHeight="1" thickBot="1" x14ac:dyDescent="0.3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Mirë(3)</v>
      </c>
      <c r="D648" s="151"/>
      <c r="E648" s="81"/>
      <c r="F648" s="150" t="str">
        <f>IF(OR(D648=0),C648,D648)</f>
        <v>Mirë(3)</v>
      </c>
      <c r="G648" s="549"/>
      <c r="H648" s="551"/>
      <c r="I648" s="551"/>
      <c r="J648" s="559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9"/>
      <c r="R648" s="551"/>
      <c r="S648" s="551"/>
      <c r="T648" s="572"/>
      <c r="U648" s="525"/>
    </row>
    <row r="649" spans="1:21" ht="15" customHeight="1" thickBot="1" x14ac:dyDescent="0.3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Sh.Mirë(4)</v>
      </c>
      <c r="D649" s="151"/>
      <c r="E649" s="81"/>
      <c r="F649" s="150" t="str">
        <f t="shared" ref="F649:F662" si="30">IF(OR(D649=0),C649,D649)</f>
        <v>Sh.Mirë(4)</v>
      </c>
      <c r="G649" s="549"/>
      <c r="H649" s="551"/>
      <c r="I649" s="551"/>
      <c r="J649" s="559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t="shared" ref="P649:P662" si="31">IF(OR(N649=0),M649,N649)</f>
        <v>-</v>
      </c>
      <c r="Q649" s="549"/>
      <c r="R649" s="551"/>
      <c r="S649" s="551"/>
      <c r="T649" s="572"/>
      <c r="U649" s="525"/>
    </row>
    <row r="650" spans="1:21" ht="15" customHeight="1" thickBot="1" x14ac:dyDescent="0.3">
      <c r="A650" s="137">
        <v>3</v>
      </c>
      <c r="B650" s="80" t="str">
        <f>'Të dhënat për Lib. amë'!$AB$4</f>
        <v>Matematikë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Sh.Mirë(4)</v>
      </c>
      <c r="D650" s="151"/>
      <c r="E650" s="81"/>
      <c r="F650" s="150" t="str">
        <f t="shared" si="30"/>
        <v>Sh.Mirë(4)</v>
      </c>
      <c r="G650" s="549"/>
      <c r="H650" s="551"/>
      <c r="I650" s="551"/>
      <c r="J650" s="559"/>
      <c r="K650" s="137">
        <v>3</v>
      </c>
      <c r="L650" s="80" t="str">
        <f>'Të dhënat për Lib. amë'!$AB$4</f>
        <v>Matematikë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9"/>
      <c r="R650" s="551"/>
      <c r="S650" s="551"/>
      <c r="T650" s="572"/>
      <c r="U650" s="525"/>
    </row>
    <row r="651" spans="1:21" ht="15" customHeight="1" thickBot="1" x14ac:dyDescent="0.3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Sh.Mirë(4)</v>
      </c>
      <c r="D651" s="151"/>
      <c r="E651" s="81"/>
      <c r="F651" s="150" t="str">
        <f t="shared" si="30"/>
        <v>Sh.Mirë(4)</v>
      </c>
      <c r="G651" s="549"/>
      <c r="H651" s="551"/>
      <c r="I651" s="551"/>
      <c r="J651" s="559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9"/>
      <c r="R651" s="551"/>
      <c r="S651" s="551"/>
      <c r="T651" s="572"/>
      <c r="U651" s="525"/>
    </row>
    <row r="652" spans="1:21" ht="15" customHeight="1" thickBot="1" x14ac:dyDescent="0.3">
      <c r="A652" s="137">
        <v>5</v>
      </c>
      <c r="B652" s="80" t="str">
        <f>'Të dhënat për Lib. amë'!$AD$4</f>
        <v>Fizikë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Sh.Mirë(4)</v>
      </c>
      <c r="D652" s="153"/>
      <c r="E652" s="81"/>
      <c r="F652" s="150" t="str">
        <f t="shared" si="30"/>
        <v>Sh.Mirë(4)</v>
      </c>
      <c r="G652" s="549"/>
      <c r="H652" s="551"/>
      <c r="I652" s="551"/>
      <c r="J652" s="559"/>
      <c r="K652" s="137">
        <v>5</v>
      </c>
      <c r="L652" s="80" t="str">
        <f>'Të dhënat për Lib. amë'!$AD$4</f>
        <v>Fizikë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9"/>
      <c r="R652" s="551"/>
      <c r="S652" s="551"/>
      <c r="T652" s="572"/>
      <c r="U652" s="525"/>
    </row>
    <row r="653" spans="1:21" ht="15" customHeight="1" thickBot="1" x14ac:dyDescent="0.3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9"/>
      <c r="H653" s="551"/>
      <c r="I653" s="551"/>
      <c r="J653" s="559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9"/>
      <c r="R653" s="551"/>
      <c r="S653" s="551"/>
      <c r="T653" s="572"/>
      <c r="U653" s="525"/>
    </row>
    <row r="654" spans="1:21" ht="15" customHeight="1" thickBot="1" x14ac:dyDescent="0.3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Mirë(3)</v>
      </c>
      <c r="D654" s="151"/>
      <c r="E654" s="81"/>
      <c r="F654" s="150" t="str">
        <f t="shared" si="30"/>
        <v>Mirë(3)</v>
      </c>
      <c r="G654" s="554" t="s">
        <v>87</v>
      </c>
      <c r="H654" s="556" t="s">
        <v>88</v>
      </c>
      <c r="I654" s="556" t="s">
        <v>89</v>
      </c>
      <c r="J654" s="525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54" t="s">
        <v>87</v>
      </c>
      <c r="R654" s="556" t="s">
        <v>88</v>
      </c>
      <c r="S654" s="556" t="s">
        <v>89</v>
      </c>
      <c r="T654" s="522"/>
      <c r="U654" s="525"/>
    </row>
    <row r="655" spans="1:21" ht="15" customHeight="1" thickBot="1" x14ac:dyDescent="0.3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Mirë(3)</v>
      </c>
      <c r="D655" s="151"/>
      <c r="E655" s="81"/>
      <c r="F655" s="150" t="str">
        <f t="shared" si="30"/>
        <v>Mirë(3)</v>
      </c>
      <c r="G655" s="554"/>
      <c r="H655" s="556"/>
      <c r="I655" s="556"/>
      <c r="J655" s="525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54"/>
      <c r="R655" s="556"/>
      <c r="S655" s="556"/>
      <c r="T655" s="522"/>
      <c r="U655" s="525"/>
    </row>
    <row r="656" spans="1:21" ht="15" customHeight="1" thickBot="1" x14ac:dyDescent="0.3">
      <c r="A656" s="137">
        <v>9</v>
      </c>
      <c r="B656" s="80" t="str">
        <f>'Të dhënat për Lib. amë'!$AH$4</f>
        <v>Edukatë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Sh.Mirë(4)</v>
      </c>
      <c r="D656" s="151"/>
      <c r="E656" s="81"/>
      <c r="F656" s="150" t="str">
        <f t="shared" si="30"/>
        <v>Sh.Mirë(4)</v>
      </c>
      <c r="G656" s="554"/>
      <c r="H656" s="556"/>
      <c r="I656" s="556"/>
      <c r="J656" s="525"/>
      <c r="K656" s="137">
        <v>9</v>
      </c>
      <c r="L656" s="80" t="str">
        <f>'Të dhënat për Lib. amë'!$AH$4</f>
        <v>Edukatë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54"/>
      <c r="R656" s="556"/>
      <c r="S656" s="556"/>
      <c r="T656" s="522"/>
      <c r="U656" s="525"/>
    </row>
    <row r="657" spans="1:21" ht="15" customHeight="1" thickBot="1" x14ac:dyDescent="0.3">
      <c r="A657" s="137">
        <v>10</v>
      </c>
      <c r="B657" s="80" t="str">
        <f>'Të dhënat për Lib. amë'!$AI$4</f>
        <v>Edukatë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Shkëlq.(5)</v>
      </c>
      <c r="D657" s="151"/>
      <c r="E657" s="81"/>
      <c r="F657" s="150" t="str">
        <f t="shared" si="30"/>
        <v>Shkëlq.(5)</v>
      </c>
      <c r="G657" s="554"/>
      <c r="H657" s="556"/>
      <c r="I657" s="556"/>
      <c r="J657" s="525"/>
      <c r="K657" s="137">
        <v>10</v>
      </c>
      <c r="L657" s="80" t="str">
        <f>'Të dhënat për Lib. amë'!$AI$4</f>
        <v>Edukatë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54"/>
      <c r="R657" s="556"/>
      <c r="S657" s="556"/>
      <c r="T657" s="522"/>
      <c r="U657" s="525"/>
    </row>
    <row r="658" spans="1:21" ht="15" customHeight="1" thickBot="1" x14ac:dyDescent="0.3">
      <c r="A658" s="137">
        <v>11</v>
      </c>
      <c r="B658" s="80" t="str">
        <f>'Të dhënat për Lib. amë'!$AJ$4</f>
        <v>Edukatë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Shkëlq.(5)</v>
      </c>
      <c r="D658" s="151"/>
      <c r="E658" s="81"/>
      <c r="F658" s="150" t="str">
        <f t="shared" si="30"/>
        <v>Shkëlq.(5)</v>
      </c>
      <c r="G658" s="554"/>
      <c r="H658" s="556"/>
      <c r="I658" s="556"/>
      <c r="J658" s="525"/>
      <c r="K658" s="137">
        <v>11</v>
      </c>
      <c r="L658" s="80" t="str">
        <f>'Të dhënat për Lib. amë'!$AJ$4</f>
        <v>Edukatë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54"/>
      <c r="R658" s="556"/>
      <c r="S658" s="556"/>
      <c r="T658" s="522"/>
      <c r="U658" s="525"/>
    </row>
    <row r="659" spans="1:21" ht="15" customHeight="1" thickBot="1" x14ac:dyDescent="0.3">
      <c r="A659" s="137">
        <v>12</v>
      </c>
      <c r="B659" s="80" t="str">
        <f>'Të dhënat për Lib. amë'!$AK$4</f>
        <v>Teknologji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Sh.Mirë(4)</v>
      </c>
      <c r="D659" s="151"/>
      <c r="E659" s="81"/>
      <c r="F659" s="150" t="str">
        <f t="shared" si="30"/>
        <v>Sh.Mirë(4)</v>
      </c>
      <c r="G659" s="554"/>
      <c r="H659" s="556"/>
      <c r="I659" s="556"/>
      <c r="J659" s="525"/>
      <c r="K659" s="137">
        <v>12</v>
      </c>
      <c r="L659" s="80" t="str">
        <f>'Të dhënat për Lib. amë'!$AK$4</f>
        <v>Teknologji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54"/>
      <c r="R659" s="556"/>
      <c r="S659" s="556"/>
      <c r="T659" s="522"/>
      <c r="U659" s="525"/>
    </row>
    <row r="660" spans="1:21" ht="15" customHeight="1" thickBot="1" x14ac:dyDescent="0.3">
      <c r="A660" s="137">
        <v>13</v>
      </c>
      <c r="B660" s="80" t="str">
        <f>'Të dhënat për Lib. amë'!$AL$4</f>
        <v>Edukatë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Shkëlq.(5)</v>
      </c>
      <c r="D660" s="151"/>
      <c r="E660" s="81"/>
      <c r="F660" s="150" t="str">
        <f t="shared" si="30"/>
        <v>Shkëlq.(5)</v>
      </c>
      <c r="G660" s="554"/>
      <c r="H660" s="556"/>
      <c r="I660" s="556"/>
      <c r="J660" s="525"/>
      <c r="K660" s="137">
        <v>13</v>
      </c>
      <c r="L660" s="80" t="str">
        <f>'Të dhënat për Lib. amë'!$AL$4</f>
        <v>Edukatë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54"/>
      <c r="R660" s="556"/>
      <c r="S660" s="556"/>
      <c r="T660" s="522"/>
      <c r="U660" s="525"/>
    </row>
    <row r="661" spans="1:21" ht="15" customHeight="1" thickBot="1" x14ac:dyDescent="0.3">
      <c r="A661" s="137">
        <v>14</v>
      </c>
      <c r="B661" s="80" t="str">
        <f>'Të dhënat për Lib. amë'!$AM$4</f>
        <v>Mz. Ekologjia dhe mjedisi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54"/>
      <c r="H661" s="556"/>
      <c r="I661" s="556"/>
      <c r="J661" s="525"/>
      <c r="K661" s="137">
        <v>14</v>
      </c>
      <c r="L661" s="80" t="str">
        <f>'Të dhënat për Lib. amë'!$AM$4</f>
        <v>Mz. Ekologjia dhe mjedisi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54"/>
      <c r="R661" s="556"/>
      <c r="S661" s="556"/>
      <c r="T661" s="522"/>
      <c r="U661" s="525"/>
    </row>
    <row r="662" spans="1:21" ht="15" customHeight="1" thickBot="1" x14ac:dyDescent="0.3">
      <c r="A662" s="137">
        <v>15</v>
      </c>
      <c r="B662" s="80" t="str">
        <f>'Të dhënat për Lib. amë'!$AN$4</f>
        <v>Mz. Anglisht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54"/>
      <c r="H662" s="556"/>
      <c r="I662" s="556"/>
      <c r="J662" s="525"/>
      <c r="K662" s="137">
        <v>15</v>
      </c>
      <c r="L662" s="80" t="str">
        <f>'Të dhënat për Lib. amë'!$AN$4</f>
        <v>Mz. Anglisht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54"/>
      <c r="R662" s="556"/>
      <c r="S662" s="556"/>
      <c r="T662" s="522"/>
      <c r="U662" s="525"/>
    </row>
    <row r="663" spans="1:21" ht="15" customHeight="1" thickBot="1" x14ac:dyDescent="0.3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54"/>
      <c r="H663" s="556"/>
      <c r="I663" s="556"/>
      <c r="J663" s="525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54"/>
      <c r="R663" s="556"/>
      <c r="S663" s="556"/>
      <c r="T663" s="522"/>
      <c r="U663" s="525"/>
    </row>
    <row r="664" spans="1:21" ht="15" customHeight="1" thickBot="1" x14ac:dyDescent="0.3">
      <c r="A664" s="138"/>
      <c r="B664" s="105" t="str">
        <f>'Të dhënat për Lib. amë'!$AO$4</f>
        <v>Nota mesatare</v>
      </c>
      <c r="C664" s="106">
        <f>'Të dhënat për Lib. amë'!$AO$20</f>
        <v>4</v>
      </c>
      <c r="D664" s="106"/>
      <c r="E664" s="106"/>
      <c r="F664" s="152">
        <f>$C$664</f>
        <v>4</v>
      </c>
      <c r="G664" s="555"/>
      <c r="H664" s="557"/>
      <c r="I664" s="557"/>
      <c r="J664" s="526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55"/>
      <c r="R664" s="557"/>
      <c r="S664" s="557"/>
      <c r="T664" s="577"/>
      <c r="U664" s="526"/>
    </row>
    <row r="665" spans="1:21" ht="14.1" customHeight="1" thickTop="1" x14ac:dyDescent="0.2">
      <c r="A665" s="139"/>
      <c r="B665" s="535" t="s">
        <v>126</v>
      </c>
      <c r="C665" s="535"/>
      <c r="D665" s="535"/>
      <c r="E665" s="140">
        <f>$I$644</f>
        <v>0</v>
      </c>
      <c r="F665" s="131" t="s">
        <v>104</v>
      </c>
      <c r="G665" s="552" t="str">
        <f>IF(F664=0,"I pa notuar",IF(F664=1,"Pamjaftueshëm (1)",IF(F664&lt;2.5,"Mjaftueshëm(2)",IF(F664&lt;3.5,"Mirë(3)",IF(F664&lt;4.5,"Shumë mirë(4)","Shkëlqyeshëm(5)")))))</f>
        <v>Shumë mirë(4)</v>
      </c>
      <c r="H665" s="552"/>
      <c r="I665" s="552"/>
      <c r="J665" s="553"/>
      <c r="K665" s="139"/>
      <c r="L665" s="535" t="s">
        <v>116</v>
      </c>
      <c r="M665" s="535"/>
      <c r="N665" s="535"/>
      <c r="O665" s="140">
        <f>$S$644</f>
        <v>0</v>
      </c>
      <c r="P665" s="131" t="s">
        <v>104</v>
      </c>
      <c r="Q665" s="552" t="str">
        <f>IF(P664=0,"I pa notuar",IF(P664=1,"Pamjaftueshëm (1)",IF(P664&lt;2.5,"Mjaftueshëm(2)",IF(P664&lt;3.5,"Mirë(3)",IF(P664&lt;4.5,"Shumë mirë(4)","Shkëlqyeshëm(5)")))))</f>
        <v>I pa notuar</v>
      </c>
      <c r="R665" s="552"/>
      <c r="S665" s="552"/>
      <c r="T665" s="552"/>
      <c r="U665" s="553"/>
    </row>
    <row r="666" spans="1:21" ht="14.1" customHeight="1" x14ac:dyDescent="0.2">
      <c r="A666" s="139"/>
      <c r="B666" s="536" t="s">
        <v>117</v>
      </c>
      <c r="C666" s="536"/>
      <c r="D666" s="536"/>
      <c r="E666" s="536"/>
      <c r="F666" s="538"/>
      <c r="G666" s="538"/>
      <c r="H666" s="538"/>
      <c r="I666" s="538"/>
      <c r="J666" s="539"/>
      <c r="K666" s="139"/>
      <c r="L666" s="534" t="s">
        <v>117</v>
      </c>
      <c r="M666" s="534"/>
      <c r="N666" s="534"/>
      <c r="O666" s="534"/>
      <c r="P666" s="524"/>
      <c r="Q666" s="524"/>
      <c r="R666" s="524"/>
      <c r="S666" s="524"/>
      <c r="T666" s="524"/>
      <c r="U666" s="537"/>
    </row>
    <row r="667" spans="1:21" ht="14.1" customHeight="1" x14ac:dyDescent="0.2">
      <c r="A667" s="139"/>
      <c r="B667" s="538"/>
      <c r="C667" s="538"/>
      <c r="D667" s="538"/>
      <c r="E667" s="538"/>
      <c r="F667" s="538"/>
      <c r="G667" s="538"/>
      <c r="H667" s="538"/>
      <c r="I667" s="538"/>
      <c r="J667" s="539"/>
      <c r="K667" s="139"/>
      <c r="L667" s="524"/>
      <c r="M667" s="524"/>
      <c r="N667" s="524"/>
      <c r="O667" s="524"/>
      <c r="P667" s="524"/>
      <c r="Q667" s="524"/>
      <c r="R667" s="524"/>
      <c r="S667" s="524"/>
      <c r="T667" s="524"/>
      <c r="U667" s="537"/>
    </row>
    <row r="668" spans="1:21" ht="14.1" customHeight="1" x14ac:dyDescent="0.2">
      <c r="A668" s="139"/>
      <c r="B668" s="141" t="s">
        <v>118</v>
      </c>
      <c r="C668" s="111">
        <f>SUM(E668,H668)</f>
        <v>0</v>
      </c>
      <c r="D668" s="141" t="s">
        <v>119</v>
      </c>
      <c r="E668" s="143">
        <f>'Të dhënat për Lib. amë'!$AR$20</f>
        <v>0</v>
      </c>
      <c r="F668" s="540" t="s">
        <v>120</v>
      </c>
      <c r="G668" s="540"/>
      <c r="H668" s="527">
        <f>'Të dhënat për Lib. amë'!$AS$20</f>
        <v>0</v>
      </c>
      <c r="I668" s="527"/>
      <c r="J668" s="528"/>
      <c r="K668" s="139"/>
      <c r="L668" s="141" t="s">
        <v>118</v>
      </c>
      <c r="M668" s="111">
        <f>SUM(O668,R668)</f>
        <v>0</v>
      </c>
      <c r="N668" s="141" t="s">
        <v>119</v>
      </c>
      <c r="O668" s="111">
        <f>'Të dhënat për Lib. amë'!$AR$43</f>
        <v>0</v>
      </c>
      <c r="P668" s="540" t="s">
        <v>120</v>
      </c>
      <c r="Q668" s="540"/>
      <c r="R668" s="527">
        <f>'Të dhënat për Lib. amë'!$AS$43</f>
        <v>0</v>
      </c>
      <c r="S668" s="527"/>
      <c r="T668" s="527"/>
      <c r="U668" s="528"/>
    </row>
    <row r="669" spans="1:21" ht="14.1" customHeight="1" x14ac:dyDescent="0.2">
      <c r="A669" s="139"/>
      <c r="B669" s="522" t="s">
        <v>121</v>
      </c>
      <c r="C669" s="522"/>
      <c r="D669" s="524"/>
      <c r="E669" s="524"/>
      <c r="F669" s="524"/>
      <c r="G669" s="524"/>
      <c r="H669" s="524"/>
      <c r="I669" s="524"/>
      <c r="J669" s="537"/>
      <c r="K669" s="139"/>
      <c r="L669" s="522" t="s">
        <v>121</v>
      </c>
      <c r="M669" s="522"/>
      <c r="N669" s="527"/>
      <c r="O669" s="527"/>
      <c r="P669" s="527"/>
      <c r="Q669" s="527"/>
      <c r="R669" s="527"/>
      <c r="S669" s="527"/>
      <c r="T669" s="527"/>
      <c r="U669" s="528"/>
    </row>
    <row r="670" spans="1:21" ht="14.1" customHeight="1" x14ac:dyDescent="0.2">
      <c r="A670" s="139"/>
      <c r="B670" s="522" t="s">
        <v>122</v>
      </c>
      <c r="C670" s="522"/>
      <c r="D670" s="523">
        <f>$D$40</f>
        <v>0</v>
      </c>
      <c r="E670" s="523"/>
      <c r="F670" s="131" t="s">
        <v>123</v>
      </c>
      <c r="G670" s="524">
        <f>$G$40</f>
        <v>0</v>
      </c>
      <c r="H670" s="524"/>
      <c r="I670" s="524"/>
      <c r="J670" s="209"/>
      <c r="K670" s="139"/>
      <c r="L670" s="522" t="s">
        <v>122</v>
      </c>
      <c r="M670" s="522"/>
      <c r="N670" s="523">
        <f>$D$40</f>
        <v>0</v>
      </c>
      <c r="O670" s="523"/>
      <c r="P670" s="131" t="s">
        <v>123</v>
      </c>
      <c r="Q670" s="524">
        <f>$G$40</f>
        <v>0</v>
      </c>
      <c r="R670" s="524"/>
      <c r="S670" s="524"/>
      <c r="T670" s="565"/>
      <c r="U670" s="566"/>
    </row>
    <row r="671" spans="1:21" ht="14.1" customHeight="1" x14ac:dyDescent="0.2">
      <c r="A671" s="139"/>
      <c r="B671" s="522" t="s">
        <v>124</v>
      </c>
      <c r="C671" s="522"/>
      <c r="D671" s="523"/>
      <c r="E671" s="523"/>
      <c r="F671" s="131" t="s">
        <v>123</v>
      </c>
      <c r="G671" s="524"/>
      <c r="H671" s="524"/>
      <c r="I671" s="524"/>
      <c r="J671" s="209"/>
      <c r="K671" s="139"/>
      <c r="L671" s="522" t="s">
        <v>124</v>
      </c>
      <c r="M671" s="522"/>
      <c r="N671" s="523"/>
      <c r="O671" s="523"/>
      <c r="P671" s="131" t="s">
        <v>123</v>
      </c>
      <c r="Q671" s="524"/>
      <c r="R671" s="524"/>
      <c r="S671" s="524"/>
      <c r="T671" s="565"/>
      <c r="U671" s="566"/>
    </row>
    <row r="672" spans="1:21" ht="14.1" customHeight="1" x14ac:dyDescent="0.2">
      <c r="A672" s="142"/>
      <c r="B672" s="520" t="s">
        <v>125</v>
      </c>
      <c r="C672" s="520"/>
      <c r="D672" s="520"/>
      <c r="E672" s="520"/>
      <c r="F672" s="521"/>
      <c r="G672" s="521"/>
      <c r="H672" s="521"/>
      <c r="I672" s="521"/>
      <c r="J672" s="207"/>
      <c r="K672" s="142"/>
      <c r="L672" s="520" t="s">
        <v>125</v>
      </c>
      <c r="M672" s="520"/>
      <c r="N672" s="520"/>
      <c r="O672" s="520"/>
      <c r="P672" s="521"/>
      <c r="Q672" s="521"/>
      <c r="R672" s="521"/>
      <c r="S672" s="521"/>
      <c r="T672" s="560"/>
      <c r="U672" s="561"/>
    </row>
    <row r="673" spans="1:21" ht="15" customHeight="1" x14ac:dyDescent="0.25">
      <c r="A673" s="132"/>
      <c r="B673" s="133" t="s">
        <v>72</v>
      </c>
      <c r="C673" s="134" t="str">
        <f>'Të dhënat për Lib. amë'!$B$5</f>
        <v>VIII</v>
      </c>
      <c r="D673" s="133" t="s">
        <v>73</v>
      </c>
      <c r="E673" s="134">
        <f>'Të dhënat për Lib. amë'!$C$5</f>
        <v>1</v>
      </c>
      <c r="F673" s="133"/>
      <c r="G673" s="573" t="s">
        <v>74</v>
      </c>
      <c r="H673" s="573"/>
      <c r="I673" s="574" t="str">
        <f>'Të dhënat për Lib. amë'!$D$5</f>
        <v>2014/2015</v>
      </c>
      <c r="J673" s="575"/>
      <c r="K673" s="132"/>
      <c r="L673" s="133" t="s">
        <v>72</v>
      </c>
      <c r="M673" s="134" t="str">
        <f>'Të dhënat për Lib. amë'!$B$5</f>
        <v>VIII</v>
      </c>
      <c r="N673" s="133" t="s">
        <v>73</v>
      </c>
      <c r="O673" s="134">
        <f>'Të dhënat për Lib. amë'!$C$5</f>
        <v>1</v>
      </c>
      <c r="P673" s="133"/>
      <c r="Q673" s="573" t="s">
        <v>74</v>
      </c>
      <c r="R673" s="573"/>
      <c r="S673" s="574" t="str">
        <f>'Të dhënat për Lib. amë'!$D$5</f>
        <v>2014/2015</v>
      </c>
      <c r="T673" s="574"/>
      <c r="U673" s="575"/>
    </row>
    <row r="674" spans="1:21" ht="15" customHeight="1" x14ac:dyDescent="0.2">
      <c r="A674" s="135"/>
      <c r="B674" s="95" t="s">
        <v>75</v>
      </c>
      <c r="C674" s="567" t="str">
        <f>'Të dhënat për Lib. amë'!$E$5</f>
        <v>Klasa e tetë</v>
      </c>
      <c r="D674" s="567"/>
      <c r="E674" s="567"/>
      <c r="F674" s="567"/>
      <c r="G674" s="567"/>
      <c r="H674" s="567"/>
      <c r="I674" s="567"/>
      <c r="J674" s="568"/>
      <c r="K674" s="135"/>
      <c r="L674" s="95" t="s">
        <v>75</v>
      </c>
      <c r="M674" s="567" t="str">
        <f>'Të dhënat për Lib. amë'!$E$5</f>
        <v>Klasa e tetë</v>
      </c>
      <c r="N674" s="567"/>
      <c r="O674" s="567"/>
      <c r="P674" s="567"/>
      <c r="Q674" s="567"/>
      <c r="R674" s="567"/>
      <c r="S674" s="567"/>
      <c r="T674" s="567"/>
      <c r="U674" s="568"/>
    </row>
    <row r="675" spans="1:21" ht="15" customHeight="1" x14ac:dyDescent="0.2">
      <c r="A675" s="135"/>
      <c r="B675" s="95" t="s">
        <v>76</v>
      </c>
      <c r="C675" s="567" t="str">
        <f>'Të dhënat për Lib. amë'!$F$5</f>
        <v>SH F M U"Shkëndija " Suharekë</v>
      </c>
      <c r="D675" s="567"/>
      <c r="E675" s="567"/>
      <c r="F675" s="567"/>
      <c r="G675" s="567"/>
      <c r="H675" s="567"/>
      <c r="I675" s="567"/>
      <c r="J675" s="568"/>
      <c r="K675" s="135"/>
      <c r="L675" s="95" t="s">
        <v>76</v>
      </c>
      <c r="M675" s="567" t="str">
        <f>'Të dhënat për Lib. amë'!$F$5</f>
        <v>SH F M U"Shkëndija " Suharekë</v>
      </c>
      <c r="N675" s="567"/>
      <c r="O675" s="567"/>
      <c r="P675" s="567"/>
      <c r="Q675" s="567"/>
      <c r="R675" s="567"/>
      <c r="S675" s="567"/>
      <c r="T675" s="567"/>
      <c r="U675" s="568"/>
    </row>
    <row r="676" spans="1:21" ht="15" customHeight="1" x14ac:dyDescent="0.3">
      <c r="A676" s="529" t="s">
        <v>83</v>
      </c>
      <c r="B676" s="530"/>
      <c r="C676" s="530"/>
      <c r="D676" s="530"/>
      <c r="E676" s="530"/>
      <c r="F676" s="530"/>
      <c r="G676" s="530"/>
      <c r="H676" s="530"/>
      <c r="I676" s="530"/>
      <c r="J676" s="531"/>
      <c r="K676" s="529" t="s">
        <v>83</v>
      </c>
      <c r="L676" s="530"/>
      <c r="M676" s="530"/>
      <c r="N676" s="530"/>
      <c r="O676" s="530"/>
      <c r="P676" s="530"/>
      <c r="Q676" s="530"/>
      <c r="R676" s="530"/>
      <c r="S676" s="530"/>
      <c r="T676" s="530"/>
      <c r="U676" s="531"/>
    </row>
    <row r="677" spans="1:21" ht="15" customHeight="1" x14ac:dyDescent="0.2">
      <c r="A677" s="135"/>
      <c r="B677" s="95" t="s">
        <v>36</v>
      </c>
      <c r="C677" s="527" t="str">
        <f>'Të dhënat për Lib. amë'!$G$21</f>
        <v>Edi Kryeziu</v>
      </c>
      <c r="D677" s="527"/>
      <c r="E677" s="522" t="s">
        <v>84</v>
      </c>
      <c r="F677" s="522"/>
      <c r="G677" s="522"/>
      <c r="H677" s="532" t="str">
        <f>'Të dhënat për Lib. amë'!$I$21</f>
        <v>Hasan</v>
      </c>
      <c r="I677" s="532"/>
      <c r="J677" s="533"/>
      <c r="K677" s="135"/>
      <c r="L677" s="95" t="s">
        <v>36</v>
      </c>
      <c r="M677" s="527">
        <f>'Të dhënat për Lib. amë'!$G$44</f>
        <v>0</v>
      </c>
      <c r="N677" s="527"/>
      <c r="O677" s="522" t="s">
        <v>84</v>
      </c>
      <c r="P677" s="522"/>
      <c r="Q677" s="522"/>
      <c r="R677" s="532">
        <f>'Të dhënat për Lib. amë'!$I$44</f>
        <v>0</v>
      </c>
      <c r="S677" s="532"/>
      <c r="T677" s="532"/>
      <c r="U677" s="533"/>
    </row>
    <row r="678" spans="1:21" ht="15" customHeight="1" x14ac:dyDescent="0.2">
      <c r="A678" s="135"/>
      <c r="B678" s="97" t="s">
        <v>85</v>
      </c>
      <c r="C678" s="114">
        <f>'Të dhënat për Lib. amë'!$J$21</f>
        <v>0</v>
      </c>
      <c r="D678" s="522" t="s">
        <v>86</v>
      </c>
      <c r="E678" s="522"/>
      <c r="F678" s="112">
        <f>'Të dhënat për Lib. amë'!$K$21</f>
        <v>0</v>
      </c>
      <c r="G678" s="562"/>
      <c r="H678" s="562"/>
      <c r="I678" s="562"/>
      <c r="J678" s="563"/>
      <c r="K678" s="135"/>
      <c r="L678" s="97" t="s">
        <v>85</v>
      </c>
      <c r="M678" s="114">
        <f>'Të dhënat për Lib. amë'!$J$44</f>
        <v>0</v>
      </c>
      <c r="N678" s="522" t="s">
        <v>86</v>
      </c>
      <c r="O678" s="522"/>
      <c r="P678" s="112">
        <f>'Të dhënat për Lib. amë'!$K$44</f>
        <v>0</v>
      </c>
      <c r="Q678" s="534"/>
      <c r="R678" s="534"/>
      <c r="S678" s="534"/>
      <c r="T678" s="534"/>
      <c r="U678" s="564"/>
    </row>
    <row r="679" spans="1:21" ht="15" customHeight="1" x14ac:dyDescent="0.2">
      <c r="A679" s="135"/>
      <c r="B679" s="98" t="s">
        <v>94</v>
      </c>
      <c r="C679" s="112">
        <f>'Të dhënat për Lib. amë'!$L$21</f>
        <v>0</v>
      </c>
      <c r="D679" s="94" t="s">
        <v>95</v>
      </c>
      <c r="E679" s="111">
        <f>'Të dhënat për Lib. amë'!$M$21</f>
        <v>0</v>
      </c>
      <c r="F679" s="95" t="s">
        <v>96</v>
      </c>
      <c r="G679" s="569">
        <f>'Të dhënat për Lib. amë'!$N$21</f>
        <v>0</v>
      </c>
      <c r="H679" s="569"/>
      <c r="I679" s="97" t="s">
        <v>113</v>
      </c>
      <c r="J679" s="210">
        <f>'Të dhënat për Lib. amë'!$O$21</f>
        <v>0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9">
        <f>'Të dhënat për Lib. amë'!$N$44</f>
        <v>0</v>
      </c>
      <c r="R679" s="569"/>
      <c r="S679" s="97" t="s">
        <v>113</v>
      </c>
      <c r="T679" s="527">
        <f>'Të dhënat për Lib. amë'!$O$44</f>
        <v>0</v>
      </c>
      <c r="U679" s="528"/>
    </row>
    <row r="680" spans="1:21" ht="15" customHeight="1" x14ac:dyDescent="0.2">
      <c r="A680" s="135"/>
      <c r="B680" s="534" t="s">
        <v>92</v>
      </c>
      <c r="C680" s="534"/>
      <c r="D680" s="110">
        <f>'Të dhënat për Lib. amë'!$A$21</f>
        <v>17</v>
      </c>
      <c r="E680" s="522" t="s">
        <v>93</v>
      </c>
      <c r="F680" s="522"/>
      <c r="G680" s="522"/>
      <c r="H680" s="527">
        <f>'Të dhënat për Lib. amë'!$A$21</f>
        <v>17</v>
      </c>
      <c r="I680" s="527"/>
      <c r="J680" s="528"/>
      <c r="K680" s="135"/>
      <c r="L680" s="534" t="s">
        <v>92</v>
      </c>
      <c r="M680" s="534"/>
      <c r="N680" s="110">
        <f>'Të dhënat për Lib. amë'!$A$44</f>
        <v>40</v>
      </c>
      <c r="O680" s="522" t="s">
        <v>93</v>
      </c>
      <c r="P680" s="522"/>
      <c r="Q680" s="522"/>
      <c r="R680" s="527">
        <f>'Të dhënat për Lib. amë'!$A$44</f>
        <v>40</v>
      </c>
      <c r="S680" s="527"/>
      <c r="T680" s="527"/>
      <c r="U680" s="528"/>
    </row>
    <row r="681" spans="1:21" ht="15" customHeight="1" x14ac:dyDescent="0.2">
      <c r="A681" s="135"/>
      <c r="B681" s="570" t="s">
        <v>98</v>
      </c>
      <c r="C681" s="570"/>
      <c r="D681" s="527">
        <f>'Të dhënat për Lib. amë'!$P$21</f>
        <v>0</v>
      </c>
      <c r="E681" s="527"/>
      <c r="F681" s="527"/>
      <c r="G681" s="527"/>
      <c r="H681" s="527"/>
      <c r="I681" s="527"/>
      <c r="J681" s="528"/>
      <c r="K681" s="135"/>
      <c r="L681" s="570" t="s">
        <v>98</v>
      </c>
      <c r="M681" s="570"/>
      <c r="N681" s="527">
        <f>'Të dhënat për Lib. amë'!$P$44</f>
        <v>0</v>
      </c>
      <c r="O681" s="527"/>
      <c r="P681" s="527"/>
      <c r="Q681" s="527"/>
      <c r="R681" s="527"/>
      <c r="S681" s="527"/>
      <c r="T681" s="527"/>
      <c r="U681" s="528"/>
    </row>
    <row r="682" spans="1:21" ht="15" customHeight="1" x14ac:dyDescent="0.3">
      <c r="A682" s="529" t="s">
        <v>91</v>
      </c>
      <c r="B682" s="530"/>
      <c r="C682" s="530"/>
      <c r="D682" s="530"/>
      <c r="E682" s="530"/>
      <c r="F682" s="530"/>
      <c r="G682" s="530"/>
      <c r="H682" s="530"/>
      <c r="I682" s="530"/>
      <c r="J682" s="531"/>
      <c r="K682" s="529" t="s">
        <v>91</v>
      </c>
      <c r="L682" s="530"/>
      <c r="M682" s="530"/>
      <c r="N682" s="530"/>
      <c r="O682" s="530"/>
      <c r="P682" s="530"/>
      <c r="Q682" s="530"/>
      <c r="R682" s="530"/>
      <c r="S682" s="530"/>
      <c r="T682" s="530"/>
      <c r="U682" s="531"/>
    </row>
    <row r="683" spans="1:21" ht="15" customHeight="1" x14ac:dyDescent="0.2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18" t="s">
        <v>105</v>
      </c>
      <c r="G683" s="518"/>
      <c r="H683" s="518"/>
      <c r="I683" s="527">
        <f>'Të dhënat për Lib. amë'!$S$21</f>
        <v>0</v>
      </c>
      <c r="J683" s="528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18" t="s">
        <v>105</v>
      </c>
      <c r="Q683" s="518"/>
      <c r="R683" s="518"/>
      <c r="S683" s="527">
        <f>'Të dhënat për Lib. amë'!$S$44</f>
        <v>0</v>
      </c>
      <c r="T683" s="527"/>
      <c r="U683" s="528"/>
    </row>
    <row r="684" spans="1:21" ht="15" customHeight="1" x14ac:dyDescent="0.2">
      <c r="A684" s="135"/>
      <c r="B684" s="98" t="s">
        <v>110</v>
      </c>
      <c r="C684" s="111">
        <f>'Të dhënat për Lib. amë'!$T$21</f>
        <v>0</v>
      </c>
      <c r="D684" s="114">
        <f>'Të dhënat për Lib. amë'!$U$21</f>
        <v>0</v>
      </c>
      <c r="E684" s="101" t="s">
        <v>111</v>
      </c>
      <c r="F684" s="113">
        <f>'Të dhënat për Lib. amë'!$V$21</f>
        <v>0</v>
      </c>
      <c r="G684" s="518" t="s">
        <v>112</v>
      </c>
      <c r="H684" s="518"/>
      <c r="I684" s="527">
        <f>'Të dhënat për Lib. amë'!$W$21</f>
        <v>0</v>
      </c>
      <c r="J684" s="528"/>
      <c r="K684" s="135"/>
      <c r="L684" s="98" t="s">
        <v>110</v>
      </c>
      <c r="M684" s="111">
        <f>'Të dhënat për Lib. amë'!$T$44</f>
        <v>0</v>
      </c>
      <c r="N684" s="103">
        <f>'Të dhënat për Lib. amë'!$U$44</f>
        <v>0</v>
      </c>
      <c r="O684" s="101" t="s">
        <v>111</v>
      </c>
      <c r="P684" s="113">
        <f>'Të dhënat për Lib. amë'!$V$44</f>
        <v>0</v>
      </c>
      <c r="Q684" s="518" t="s">
        <v>112</v>
      </c>
      <c r="R684" s="518"/>
      <c r="S684" s="527">
        <f>'Të dhënat për Lib. amë'!$W$44</f>
        <v>0</v>
      </c>
      <c r="T684" s="527"/>
      <c r="U684" s="528"/>
    </row>
    <row r="685" spans="1:21" ht="15" customHeight="1" x14ac:dyDescent="0.3">
      <c r="A685" s="529" t="s">
        <v>108</v>
      </c>
      <c r="B685" s="530"/>
      <c r="C685" s="530"/>
      <c r="D685" s="530"/>
      <c r="E685" s="530"/>
      <c r="F685" s="530"/>
      <c r="G685" s="530"/>
      <c r="H685" s="530"/>
      <c r="I685" s="530"/>
      <c r="J685" s="531"/>
      <c r="K685" s="529" t="s">
        <v>108</v>
      </c>
      <c r="L685" s="530"/>
      <c r="M685" s="530"/>
      <c r="N685" s="530"/>
      <c r="O685" s="530"/>
      <c r="P685" s="530"/>
      <c r="Q685" s="530"/>
      <c r="R685" s="530"/>
      <c r="S685" s="530"/>
      <c r="T685" s="530"/>
      <c r="U685" s="531"/>
    </row>
    <row r="686" spans="1:21" ht="15" customHeight="1" x14ac:dyDescent="0.2">
      <c r="A686" s="135"/>
      <c r="B686" s="518" t="s">
        <v>107</v>
      </c>
      <c r="C686" s="518"/>
      <c r="D686" s="114">
        <f>'Të dhënat për Lib. amë'!$X$21</f>
        <v>0</v>
      </c>
      <c r="E686" s="519" t="s">
        <v>109</v>
      </c>
      <c r="F686" s="519"/>
      <c r="G686" s="519"/>
      <c r="H686" s="519"/>
      <c r="I686" s="527">
        <f>'Të dhënat për Lib. amë'!$Y$21</f>
        <v>0</v>
      </c>
      <c r="J686" s="528"/>
      <c r="K686" s="135"/>
      <c r="L686" s="518" t="s">
        <v>107</v>
      </c>
      <c r="M686" s="518"/>
      <c r="N686" s="114">
        <f>'Të dhënat për Lib. amë'!$X$44</f>
        <v>0</v>
      </c>
      <c r="O686" s="519" t="s">
        <v>109</v>
      </c>
      <c r="P686" s="519"/>
      <c r="Q686" s="519"/>
      <c r="R686" s="519"/>
      <c r="S686" s="527">
        <f>'Të dhënat për Lib. amë'!$Y$44</f>
        <v>0</v>
      </c>
      <c r="T686" s="527"/>
      <c r="U686" s="528"/>
    </row>
    <row r="687" spans="1:21" ht="15" customHeight="1" thickBot="1" x14ac:dyDescent="0.25">
      <c r="A687" s="135"/>
      <c r="B687" s="98" t="s">
        <v>115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115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Top="1" thickBot="1" x14ac:dyDescent="0.3">
      <c r="A688" s="541" t="s">
        <v>82</v>
      </c>
      <c r="B688" s="543" t="s">
        <v>81</v>
      </c>
      <c r="C688" s="545" t="s">
        <v>5</v>
      </c>
      <c r="D688" s="546"/>
      <c r="E688" s="546"/>
      <c r="F688" s="546"/>
      <c r="G688" s="546"/>
      <c r="H688" s="546"/>
      <c r="I688" s="546"/>
      <c r="J688" s="547"/>
      <c r="K688" s="541" t="s">
        <v>82</v>
      </c>
      <c r="L688" s="543" t="s">
        <v>81</v>
      </c>
      <c r="M688" s="545" t="s">
        <v>5</v>
      </c>
      <c r="N688" s="546"/>
      <c r="O688" s="546"/>
      <c r="P688" s="546"/>
      <c r="Q688" s="546"/>
      <c r="R688" s="546"/>
      <c r="S688" s="546"/>
      <c r="T688" s="546"/>
      <c r="U688" s="547"/>
    </row>
    <row r="689" spans="1:21" ht="50.1" customHeight="1" thickBot="1" x14ac:dyDescent="0.3">
      <c r="A689" s="542"/>
      <c r="B689" s="544"/>
      <c r="C689" s="93" t="s">
        <v>78</v>
      </c>
      <c r="D689" s="93" t="s">
        <v>77</v>
      </c>
      <c r="E689" s="93" t="s">
        <v>80</v>
      </c>
      <c r="F689" s="93" t="s">
        <v>79</v>
      </c>
      <c r="G689" s="548"/>
      <c r="H689" s="550"/>
      <c r="I689" s="550"/>
      <c r="J689" s="558" t="s">
        <v>90</v>
      </c>
      <c r="K689" s="542"/>
      <c r="L689" s="544"/>
      <c r="M689" s="93" t="s">
        <v>78</v>
      </c>
      <c r="N689" s="93" t="s">
        <v>77</v>
      </c>
      <c r="O689" s="93" t="s">
        <v>80</v>
      </c>
      <c r="P689" s="93" t="s">
        <v>79</v>
      </c>
      <c r="Q689" s="548"/>
      <c r="R689" s="550"/>
      <c r="S689" s="550"/>
      <c r="T689" s="571" t="s">
        <v>90</v>
      </c>
      <c r="U689" s="576"/>
    </row>
    <row r="690" spans="1:21" ht="15" customHeight="1" thickBot="1" x14ac:dyDescent="0.3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Mjaft.(2)</v>
      </c>
      <c r="D690" s="151"/>
      <c r="E690" s="81"/>
      <c r="F690" s="150" t="str">
        <f>IF(OR(D690=0),C690,D690)</f>
        <v>Mjaft.(2)</v>
      </c>
      <c r="G690" s="549"/>
      <c r="H690" s="551"/>
      <c r="I690" s="551"/>
      <c r="J690" s="559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9"/>
      <c r="R690" s="551"/>
      <c r="S690" s="551"/>
      <c r="T690" s="572"/>
      <c r="U690" s="525"/>
    </row>
    <row r="691" spans="1:21" ht="15" customHeight="1" thickBot="1" x14ac:dyDescent="0.3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Mjaft.(2)</v>
      </c>
      <c r="D691" s="151"/>
      <c r="E691" s="81"/>
      <c r="F691" s="150" t="str">
        <f t="shared" ref="F691:F704" si="32">IF(OR(D691=0),C691,D691)</f>
        <v>Mjaft.(2)</v>
      </c>
      <c r="G691" s="549"/>
      <c r="H691" s="551"/>
      <c r="I691" s="551"/>
      <c r="J691" s="559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t="shared" ref="P691:P704" si="33">IF(OR(N691=0),M691,N691)</f>
        <v>-</v>
      </c>
      <c r="Q691" s="549"/>
      <c r="R691" s="551"/>
      <c r="S691" s="551"/>
      <c r="T691" s="572"/>
      <c r="U691" s="525"/>
    </row>
    <row r="692" spans="1:21" ht="15" customHeight="1" thickBot="1" x14ac:dyDescent="0.3">
      <c r="A692" s="137">
        <v>3</v>
      </c>
      <c r="B692" s="80" t="str">
        <f>'Të dhënat për Lib. amë'!$AB$4</f>
        <v>Matematikë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Mjaft.(2)</v>
      </c>
      <c r="D692" s="151"/>
      <c r="E692" s="81"/>
      <c r="F692" s="150" t="str">
        <f t="shared" si="32"/>
        <v>Mjaft.(2)</v>
      </c>
      <c r="G692" s="549"/>
      <c r="H692" s="551"/>
      <c r="I692" s="551"/>
      <c r="J692" s="559"/>
      <c r="K692" s="137">
        <v>3</v>
      </c>
      <c r="L692" s="80" t="str">
        <f>'Të dhënat për Lib. amë'!$AB$4</f>
        <v>Matematikë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9"/>
      <c r="R692" s="551"/>
      <c r="S692" s="551"/>
      <c r="T692" s="572"/>
      <c r="U692" s="525"/>
    </row>
    <row r="693" spans="1:21" ht="15" customHeight="1" thickBot="1" x14ac:dyDescent="0.3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Mirë(3)</v>
      </c>
      <c r="D693" s="151"/>
      <c r="E693" s="81"/>
      <c r="F693" s="150" t="str">
        <f t="shared" si="32"/>
        <v>Mirë(3)</v>
      </c>
      <c r="G693" s="549"/>
      <c r="H693" s="551"/>
      <c r="I693" s="551"/>
      <c r="J693" s="559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9"/>
      <c r="R693" s="551"/>
      <c r="S693" s="551"/>
      <c r="T693" s="572"/>
      <c r="U693" s="525"/>
    </row>
    <row r="694" spans="1:21" ht="15" customHeight="1" thickBot="1" x14ac:dyDescent="0.3">
      <c r="A694" s="137">
        <v>5</v>
      </c>
      <c r="B694" s="80" t="str">
        <f>'Të dhënat për Lib. amë'!$AD$4</f>
        <v>Fizikë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Mjaft.(2)</v>
      </c>
      <c r="D694" s="153"/>
      <c r="E694" s="81"/>
      <c r="F694" s="150" t="str">
        <f t="shared" si="32"/>
        <v>Mjaft.(2)</v>
      </c>
      <c r="G694" s="549"/>
      <c r="H694" s="551"/>
      <c r="I694" s="551"/>
      <c r="J694" s="559"/>
      <c r="K694" s="137">
        <v>5</v>
      </c>
      <c r="L694" s="80" t="str">
        <f>'Të dhënat për Lib. amë'!$AD$4</f>
        <v>Fizikë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9"/>
      <c r="R694" s="551"/>
      <c r="S694" s="551"/>
      <c r="T694" s="572"/>
      <c r="U694" s="525"/>
    </row>
    <row r="695" spans="1:21" ht="15" customHeight="1" thickBot="1" x14ac:dyDescent="0.3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9"/>
      <c r="H695" s="551"/>
      <c r="I695" s="551"/>
      <c r="J695" s="559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9"/>
      <c r="R695" s="551"/>
      <c r="S695" s="551"/>
      <c r="T695" s="572"/>
      <c r="U695" s="525"/>
    </row>
    <row r="696" spans="1:21" ht="15" customHeight="1" thickBot="1" x14ac:dyDescent="0.3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Mjaft.(2)</v>
      </c>
      <c r="D696" s="151"/>
      <c r="E696" s="81"/>
      <c r="F696" s="150" t="str">
        <f t="shared" si="32"/>
        <v>Mjaft.(2)</v>
      </c>
      <c r="G696" s="554" t="s">
        <v>87</v>
      </c>
      <c r="H696" s="556" t="s">
        <v>88</v>
      </c>
      <c r="I696" s="556" t="s">
        <v>89</v>
      </c>
      <c r="J696" s="525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54" t="s">
        <v>87</v>
      </c>
      <c r="R696" s="556" t="s">
        <v>88</v>
      </c>
      <c r="S696" s="556" t="s">
        <v>89</v>
      </c>
      <c r="T696" s="522"/>
      <c r="U696" s="525"/>
    </row>
    <row r="697" spans="1:21" ht="15" customHeight="1" thickBot="1" x14ac:dyDescent="0.3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Mjaft.(2)</v>
      </c>
      <c r="D697" s="151"/>
      <c r="E697" s="81"/>
      <c r="F697" s="150" t="str">
        <f t="shared" si="32"/>
        <v>Mjaft.(2)</v>
      </c>
      <c r="G697" s="554"/>
      <c r="H697" s="556"/>
      <c r="I697" s="556"/>
      <c r="J697" s="525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54"/>
      <c r="R697" s="556"/>
      <c r="S697" s="556"/>
      <c r="T697" s="522"/>
      <c r="U697" s="525"/>
    </row>
    <row r="698" spans="1:21" ht="15" customHeight="1" thickBot="1" x14ac:dyDescent="0.3">
      <c r="A698" s="137">
        <v>9</v>
      </c>
      <c r="B698" s="80" t="str">
        <f>'Të dhënat për Lib. amë'!$AH$4</f>
        <v>Edukatë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Mjaft.(2)</v>
      </c>
      <c r="D698" s="151"/>
      <c r="E698" s="81"/>
      <c r="F698" s="150" t="str">
        <f t="shared" si="32"/>
        <v>Mjaft.(2)</v>
      </c>
      <c r="G698" s="554"/>
      <c r="H698" s="556"/>
      <c r="I698" s="556"/>
      <c r="J698" s="525"/>
      <c r="K698" s="137">
        <v>9</v>
      </c>
      <c r="L698" s="80" t="str">
        <f>'Të dhënat për Lib. amë'!$AH$4</f>
        <v>Edukatë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54"/>
      <c r="R698" s="556"/>
      <c r="S698" s="556"/>
      <c r="T698" s="522"/>
      <c r="U698" s="525"/>
    </row>
    <row r="699" spans="1:21" ht="15" customHeight="1" thickBot="1" x14ac:dyDescent="0.3">
      <c r="A699" s="137">
        <v>10</v>
      </c>
      <c r="B699" s="80" t="str">
        <f>'Të dhënat për Lib. amë'!$AI$4</f>
        <v>Edukatë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Mjaft.(2)</v>
      </c>
      <c r="D699" s="151"/>
      <c r="E699" s="81"/>
      <c r="F699" s="150" t="str">
        <f t="shared" si="32"/>
        <v>Mjaft.(2)</v>
      </c>
      <c r="G699" s="554"/>
      <c r="H699" s="556"/>
      <c r="I699" s="556"/>
      <c r="J699" s="525"/>
      <c r="K699" s="137">
        <v>10</v>
      </c>
      <c r="L699" s="80" t="str">
        <f>'Të dhënat për Lib. amë'!$AI$4</f>
        <v>Edukatë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54"/>
      <c r="R699" s="556"/>
      <c r="S699" s="556"/>
      <c r="T699" s="522"/>
      <c r="U699" s="525"/>
    </row>
    <row r="700" spans="1:21" ht="15" customHeight="1" thickBot="1" x14ac:dyDescent="0.3">
      <c r="A700" s="137">
        <v>11</v>
      </c>
      <c r="B700" s="80" t="str">
        <f>'Të dhënat për Lib. amë'!$AJ$4</f>
        <v>Edukatë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Mirë(3)</v>
      </c>
      <c r="D700" s="151"/>
      <c r="E700" s="81"/>
      <c r="F700" s="150" t="str">
        <f t="shared" si="32"/>
        <v>Mirë(3)</v>
      </c>
      <c r="G700" s="554"/>
      <c r="H700" s="556"/>
      <c r="I700" s="556"/>
      <c r="J700" s="525"/>
      <c r="K700" s="137">
        <v>11</v>
      </c>
      <c r="L700" s="80" t="str">
        <f>'Të dhënat për Lib. amë'!$AJ$4</f>
        <v>Edukatë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54"/>
      <c r="R700" s="556"/>
      <c r="S700" s="556"/>
      <c r="T700" s="522"/>
      <c r="U700" s="525"/>
    </row>
    <row r="701" spans="1:21" ht="15" customHeight="1" thickBot="1" x14ac:dyDescent="0.3">
      <c r="A701" s="137">
        <v>12</v>
      </c>
      <c r="B701" s="80" t="str">
        <f>'Të dhënat për Lib. amë'!$AK$4</f>
        <v>Teknologji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Mjaft.(2)</v>
      </c>
      <c r="D701" s="151"/>
      <c r="E701" s="81"/>
      <c r="F701" s="150" t="str">
        <f t="shared" si="32"/>
        <v>Mjaft.(2)</v>
      </c>
      <c r="G701" s="554"/>
      <c r="H701" s="556"/>
      <c r="I701" s="556"/>
      <c r="J701" s="525"/>
      <c r="K701" s="137">
        <v>12</v>
      </c>
      <c r="L701" s="80" t="str">
        <f>'Të dhënat për Lib. amë'!$AK$4</f>
        <v>Teknologji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54"/>
      <c r="R701" s="556"/>
      <c r="S701" s="556"/>
      <c r="T701" s="522"/>
      <c r="U701" s="525"/>
    </row>
    <row r="702" spans="1:21" ht="15" customHeight="1" thickBot="1" x14ac:dyDescent="0.3">
      <c r="A702" s="137">
        <v>13</v>
      </c>
      <c r="B702" s="80" t="str">
        <f>'Të dhënat për Lib. amë'!$AL$4</f>
        <v>Edukatë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Shkëlq.(5)</v>
      </c>
      <c r="D702" s="151"/>
      <c r="E702" s="81"/>
      <c r="F702" s="150" t="str">
        <f t="shared" si="32"/>
        <v>Shkëlq.(5)</v>
      </c>
      <c r="G702" s="554"/>
      <c r="H702" s="556"/>
      <c r="I702" s="556"/>
      <c r="J702" s="525"/>
      <c r="K702" s="137">
        <v>13</v>
      </c>
      <c r="L702" s="80" t="str">
        <f>'Të dhënat për Lib. amë'!$AL$4</f>
        <v>Edukatë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54"/>
      <c r="R702" s="556"/>
      <c r="S702" s="556"/>
      <c r="T702" s="522"/>
      <c r="U702" s="525"/>
    </row>
    <row r="703" spans="1:21" ht="15" customHeight="1" thickBot="1" x14ac:dyDescent="0.3">
      <c r="A703" s="137">
        <v>14</v>
      </c>
      <c r="B703" s="80" t="str">
        <f>'Të dhënat për Lib. amë'!$AM$4</f>
        <v>Mz. Ekologjia dhe mjedisi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54"/>
      <c r="H703" s="556"/>
      <c r="I703" s="556"/>
      <c r="J703" s="525"/>
      <c r="K703" s="137">
        <v>14</v>
      </c>
      <c r="L703" s="80" t="str">
        <f>'Të dhënat për Lib. amë'!$AM$4</f>
        <v>Mz. Ekologjia dhe mjedisi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54"/>
      <c r="R703" s="556"/>
      <c r="S703" s="556"/>
      <c r="T703" s="522"/>
      <c r="U703" s="525"/>
    </row>
    <row r="704" spans="1:21" ht="15" customHeight="1" thickBot="1" x14ac:dyDescent="0.3">
      <c r="A704" s="137">
        <v>15</v>
      </c>
      <c r="B704" s="80" t="str">
        <f>'Të dhënat për Lib. amë'!$AN$4</f>
        <v>Mz. Anglisht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54"/>
      <c r="H704" s="556"/>
      <c r="I704" s="556"/>
      <c r="J704" s="525"/>
      <c r="K704" s="137">
        <v>15</v>
      </c>
      <c r="L704" s="80" t="str">
        <f>'Të dhënat për Lib. amë'!$AN$4</f>
        <v>Mz. Anglisht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54"/>
      <c r="R704" s="556"/>
      <c r="S704" s="556"/>
      <c r="T704" s="522"/>
      <c r="U704" s="525"/>
    </row>
    <row r="705" spans="1:21" ht="15" customHeight="1" thickBot="1" x14ac:dyDescent="0.3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54"/>
      <c r="H705" s="556"/>
      <c r="I705" s="556"/>
      <c r="J705" s="525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54"/>
      <c r="R705" s="556"/>
      <c r="S705" s="556"/>
      <c r="T705" s="522"/>
      <c r="U705" s="525"/>
    </row>
    <row r="706" spans="1:21" ht="15" customHeight="1" thickBot="1" x14ac:dyDescent="0.3">
      <c r="A706" s="138"/>
      <c r="B706" s="105" t="str">
        <f>'Të dhënat për Lib. amë'!$AO$4</f>
        <v>Nota mesatare</v>
      </c>
      <c r="C706" s="106">
        <f>'Të dhënat për Lib. amë'!$AO$21</f>
        <v>2.42</v>
      </c>
      <c r="D706" s="106"/>
      <c r="E706" s="106"/>
      <c r="F706" s="152">
        <f>$C$706</f>
        <v>2.42</v>
      </c>
      <c r="G706" s="555"/>
      <c r="H706" s="557"/>
      <c r="I706" s="557"/>
      <c r="J706" s="526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55"/>
      <c r="R706" s="557"/>
      <c r="S706" s="557"/>
      <c r="T706" s="577"/>
      <c r="U706" s="526"/>
    </row>
    <row r="707" spans="1:21" ht="14.1" customHeight="1" thickTop="1" x14ac:dyDescent="0.2">
      <c r="A707" s="139"/>
      <c r="B707" s="535" t="s">
        <v>126</v>
      </c>
      <c r="C707" s="535"/>
      <c r="D707" s="535"/>
      <c r="E707" s="140">
        <f>$I$686</f>
        <v>0</v>
      </c>
      <c r="F707" s="131" t="s">
        <v>104</v>
      </c>
      <c r="G707" s="552" t="str">
        <f>IF(F706=0,"I pa notuar",IF(F706=1,"Pamjaftueshëm (1)",IF(F706&lt;2.5,"Mjaftueshëm(2)",IF(F706&lt;3.5,"Mirë(3)",IF(F706&lt;4.5,"Shumë mirë(4)","Shkëlqyeshëm(5)")))))</f>
        <v>Mjaftueshëm(2)</v>
      </c>
      <c r="H707" s="552"/>
      <c r="I707" s="552"/>
      <c r="J707" s="553"/>
      <c r="K707" s="139"/>
      <c r="L707" s="535" t="s">
        <v>116</v>
      </c>
      <c r="M707" s="535"/>
      <c r="N707" s="535"/>
      <c r="O707" s="140">
        <f>$S$686</f>
        <v>0</v>
      </c>
      <c r="P707" s="131" t="s">
        <v>104</v>
      </c>
      <c r="Q707" s="552" t="str">
        <f>IF(P706=0,"I pa notuar",IF(P706=1,"Pamjaftueshëm (1)",IF(P706&lt;2.5,"Mjaftueshëm(2)",IF(P706&lt;3.5,"Mirë(3)",IF(P706&lt;4.5,"Shumë mirë(4)","Shkëlqyeshëm(5)")))))</f>
        <v>I pa notuar</v>
      </c>
      <c r="R707" s="552"/>
      <c r="S707" s="552"/>
      <c r="T707" s="552"/>
      <c r="U707" s="553"/>
    </row>
    <row r="708" spans="1:21" ht="14.1" customHeight="1" x14ac:dyDescent="0.2">
      <c r="A708" s="139"/>
      <c r="B708" s="536" t="s">
        <v>117</v>
      </c>
      <c r="C708" s="536"/>
      <c r="D708" s="536"/>
      <c r="E708" s="536"/>
      <c r="F708" s="538"/>
      <c r="G708" s="538"/>
      <c r="H708" s="538"/>
      <c r="I708" s="538"/>
      <c r="J708" s="539"/>
      <c r="K708" s="139"/>
      <c r="L708" s="534" t="s">
        <v>117</v>
      </c>
      <c r="M708" s="534"/>
      <c r="N708" s="534"/>
      <c r="O708" s="534"/>
      <c r="P708" s="524"/>
      <c r="Q708" s="524"/>
      <c r="R708" s="524"/>
      <c r="S708" s="524"/>
      <c r="T708" s="524"/>
      <c r="U708" s="537"/>
    </row>
    <row r="709" spans="1:21" ht="14.1" customHeight="1" x14ac:dyDescent="0.2">
      <c r="A709" s="139"/>
      <c r="B709" s="538"/>
      <c r="C709" s="538"/>
      <c r="D709" s="538"/>
      <c r="E709" s="538"/>
      <c r="F709" s="538"/>
      <c r="G709" s="538"/>
      <c r="H709" s="538"/>
      <c r="I709" s="538"/>
      <c r="J709" s="539"/>
      <c r="K709" s="139"/>
      <c r="L709" s="524"/>
      <c r="M709" s="524"/>
      <c r="N709" s="524"/>
      <c r="O709" s="524"/>
      <c r="P709" s="524"/>
      <c r="Q709" s="524"/>
      <c r="R709" s="524"/>
      <c r="S709" s="524"/>
      <c r="T709" s="524"/>
      <c r="U709" s="537"/>
    </row>
    <row r="710" spans="1:21" ht="14.1" customHeight="1" x14ac:dyDescent="0.2">
      <c r="A710" s="139"/>
      <c r="B710" s="141" t="s">
        <v>118</v>
      </c>
      <c r="C710" s="111">
        <f>SUM(E710,H710)</f>
        <v>31</v>
      </c>
      <c r="D710" s="141" t="s">
        <v>119</v>
      </c>
      <c r="E710" s="143">
        <f>'Të dhënat për Lib. amë'!$AR$21</f>
        <v>30</v>
      </c>
      <c r="F710" s="540" t="s">
        <v>120</v>
      </c>
      <c r="G710" s="540"/>
      <c r="H710" s="527">
        <f>'Të dhënat për Lib. amë'!$AS$21</f>
        <v>1</v>
      </c>
      <c r="I710" s="527"/>
      <c r="J710" s="528"/>
      <c r="K710" s="139"/>
      <c r="L710" s="141" t="s">
        <v>118</v>
      </c>
      <c r="M710" s="111">
        <f>SUM(O710,R710)</f>
        <v>0</v>
      </c>
      <c r="N710" s="141" t="s">
        <v>119</v>
      </c>
      <c r="O710" s="111">
        <f>'Të dhënat për Lib. amë'!$AR$44</f>
        <v>0</v>
      </c>
      <c r="P710" s="540" t="s">
        <v>120</v>
      </c>
      <c r="Q710" s="540"/>
      <c r="R710" s="527">
        <f>'Të dhënat për Lib. amë'!$AS$44</f>
        <v>0</v>
      </c>
      <c r="S710" s="527"/>
      <c r="T710" s="527"/>
      <c r="U710" s="528"/>
    </row>
    <row r="711" spans="1:21" ht="14.1" customHeight="1" x14ac:dyDescent="0.2">
      <c r="A711" s="139"/>
      <c r="B711" s="522" t="s">
        <v>121</v>
      </c>
      <c r="C711" s="522"/>
      <c r="D711" s="524"/>
      <c r="E711" s="524"/>
      <c r="F711" s="524"/>
      <c r="G711" s="524"/>
      <c r="H711" s="524"/>
      <c r="I711" s="524"/>
      <c r="J711" s="537"/>
      <c r="K711" s="139"/>
      <c r="L711" s="522" t="s">
        <v>121</v>
      </c>
      <c r="M711" s="522"/>
      <c r="N711" s="527"/>
      <c r="O711" s="527"/>
      <c r="P711" s="527"/>
      <c r="Q711" s="527"/>
      <c r="R711" s="527"/>
      <c r="S711" s="527"/>
      <c r="T711" s="527"/>
      <c r="U711" s="528"/>
    </row>
    <row r="712" spans="1:21" ht="14.1" customHeight="1" x14ac:dyDescent="0.2">
      <c r="A712" s="139"/>
      <c r="B712" s="522" t="s">
        <v>122</v>
      </c>
      <c r="C712" s="522"/>
      <c r="D712" s="523">
        <f>$D$40</f>
        <v>0</v>
      </c>
      <c r="E712" s="523"/>
      <c r="F712" s="131" t="s">
        <v>123</v>
      </c>
      <c r="G712" s="524">
        <f>$G$40</f>
        <v>0</v>
      </c>
      <c r="H712" s="524"/>
      <c r="I712" s="524"/>
      <c r="J712" s="209"/>
      <c r="K712" s="139"/>
      <c r="L712" s="522" t="s">
        <v>122</v>
      </c>
      <c r="M712" s="522"/>
      <c r="N712" s="523">
        <f>$D$40</f>
        <v>0</v>
      </c>
      <c r="O712" s="523"/>
      <c r="P712" s="131" t="s">
        <v>123</v>
      </c>
      <c r="Q712" s="524">
        <f>$G$40</f>
        <v>0</v>
      </c>
      <c r="R712" s="524"/>
      <c r="S712" s="524"/>
      <c r="T712" s="565"/>
      <c r="U712" s="566"/>
    </row>
    <row r="713" spans="1:21" ht="14.1" customHeight="1" x14ac:dyDescent="0.2">
      <c r="A713" s="139"/>
      <c r="B713" s="522" t="s">
        <v>124</v>
      </c>
      <c r="C713" s="522"/>
      <c r="D713" s="523"/>
      <c r="E713" s="523"/>
      <c r="F713" s="131" t="s">
        <v>123</v>
      </c>
      <c r="G713" s="524"/>
      <c r="H713" s="524"/>
      <c r="I713" s="524"/>
      <c r="J713" s="209"/>
      <c r="K713" s="139"/>
      <c r="L713" s="522" t="s">
        <v>124</v>
      </c>
      <c r="M713" s="522"/>
      <c r="N713" s="523"/>
      <c r="O713" s="523"/>
      <c r="P713" s="131" t="s">
        <v>123</v>
      </c>
      <c r="Q713" s="524"/>
      <c r="R713" s="524"/>
      <c r="S713" s="524"/>
      <c r="T713" s="565"/>
      <c r="U713" s="566"/>
    </row>
    <row r="714" spans="1:21" ht="14.1" customHeight="1" x14ac:dyDescent="0.2">
      <c r="A714" s="142"/>
      <c r="B714" s="520" t="s">
        <v>125</v>
      </c>
      <c r="C714" s="520"/>
      <c r="D714" s="520"/>
      <c r="E714" s="520"/>
      <c r="F714" s="521"/>
      <c r="G714" s="521"/>
      <c r="H714" s="521"/>
      <c r="I714" s="521"/>
      <c r="J714" s="207"/>
      <c r="K714" s="142"/>
      <c r="L714" s="520" t="s">
        <v>125</v>
      </c>
      <c r="M714" s="520"/>
      <c r="N714" s="520"/>
      <c r="O714" s="520"/>
      <c r="P714" s="521"/>
      <c r="Q714" s="521"/>
      <c r="R714" s="521"/>
      <c r="S714" s="521"/>
      <c r="T714" s="560"/>
      <c r="U714" s="561"/>
    </row>
    <row r="715" spans="1:21" ht="15" customHeight="1" x14ac:dyDescent="0.25">
      <c r="A715" s="132"/>
      <c r="B715" s="133" t="s">
        <v>72</v>
      </c>
      <c r="C715" s="134" t="str">
        <f>'Të dhënat për Lib. amë'!$B$5</f>
        <v>VIII</v>
      </c>
      <c r="D715" s="133" t="s">
        <v>73</v>
      </c>
      <c r="E715" s="134">
        <f>'Të dhënat për Lib. amë'!$C$5</f>
        <v>1</v>
      </c>
      <c r="F715" s="133"/>
      <c r="G715" s="573" t="s">
        <v>74</v>
      </c>
      <c r="H715" s="573"/>
      <c r="I715" s="574" t="str">
        <f>'Të dhënat për Lib. amë'!$D$5</f>
        <v>2014/2015</v>
      </c>
      <c r="J715" s="575"/>
      <c r="K715" s="132"/>
      <c r="L715" s="133" t="s">
        <v>72</v>
      </c>
      <c r="M715" s="134" t="str">
        <f>'Të dhënat për Lib. amë'!$B$5</f>
        <v>VIII</v>
      </c>
      <c r="N715" s="133" t="s">
        <v>73</v>
      </c>
      <c r="O715" s="134">
        <f>'Të dhënat për Lib. amë'!$C$5</f>
        <v>1</v>
      </c>
      <c r="P715" s="133"/>
      <c r="Q715" s="573" t="s">
        <v>74</v>
      </c>
      <c r="R715" s="573"/>
      <c r="S715" s="574" t="str">
        <f>'Të dhënat për Lib. amë'!$D$5</f>
        <v>2014/2015</v>
      </c>
      <c r="T715" s="574"/>
      <c r="U715" s="575"/>
    </row>
    <row r="716" spans="1:21" ht="15" customHeight="1" x14ac:dyDescent="0.2">
      <c r="A716" s="135"/>
      <c r="B716" s="95" t="s">
        <v>75</v>
      </c>
      <c r="C716" s="567" t="str">
        <f>'Të dhënat për Lib. amë'!$E$5</f>
        <v>Klasa e tetë</v>
      </c>
      <c r="D716" s="567"/>
      <c r="E716" s="567"/>
      <c r="F716" s="567"/>
      <c r="G716" s="567"/>
      <c r="H716" s="567"/>
      <c r="I716" s="567"/>
      <c r="J716" s="568"/>
      <c r="K716" s="135"/>
      <c r="L716" s="95" t="s">
        <v>75</v>
      </c>
      <c r="M716" s="567" t="str">
        <f>'Të dhënat për Lib. amë'!$E$5</f>
        <v>Klasa e tetë</v>
      </c>
      <c r="N716" s="567"/>
      <c r="O716" s="567"/>
      <c r="P716" s="567"/>
      <c r="Q716" s="567"/>
      <c r="R716" s="567"/>
      <c r="S716" s="567"/>
      <c r="T716" s="567"/>
      <c r="U716" s="568"/>
    </row>
    <row r="717" spans="1:21" ht="15" customHeight="1" x14ac:dyDescent="0.2">
      <c r="A717" s="135"/>
      <c r="B717" s="95" t="s">
        <v>76</v>
      </c>
      <c r="C717" s="567" t="str">
        <f>'Të dhënat për Lib. amë'!$F$5</f>
        <v>SH F M U"Shkëndija " Suharekë</v>
      </c>
      <c r="D717" s="567"/>
      <c r="E717" s="567"/>
      <c r="F717" s="567"/>
      <c r="G717" s="567"/>
      <c r="H717" s="567"/>
      <c r="I717" s="567"/>
      <c r="J717" s="568"/>
      <c r="K717" s="135"/>
      <c r="L717" s="95" t="s">
        <v>76</v>
      </c>
      <c r="M717" s="567" t="str">
        <f>'Të dhënat për Lib. amë'!$F$5</f>
        <v>SH F M U"Shkëndija " Suharekë</v>
      </c>
      <c r="N717" s="567"/>
      <c r="O717" s="567"/>
      <c r="P717" s="567"/>
      <c r="Q717" s="567"/>
      <c r="R717" s="567"/>
      <c r="S717" s="567"/>
      <c r="T717" s="567"/>
      <c r="U717" s="568"/>
    </row>
    <row r="718" spans="1:21" ht="15" customHeight="1" x14ac:dyDescent="0.3">
      <c r="A718" s="529" t="s">
        <v>83</v>
      </c>
      <c r="B718" s="530"/>
      <c r="C718" s="530"/>
      <c r="D718" s="530"/>
      <c r="E718" s="530"/>
      <c r="F718" s="530"/>
      <c r="G718" s="530"/>
      <c r="H718" s="530"/>
      <c r="I718" s="530"/>
      <c r="J718" s="531"/>
      <c r="K718" s="529" t="s">
        <v>83</v>
      </c>
      <c r="L718" s="530"/>
      <c r="M718" s="530"/>
      <c r="N718" s="530"/>
      <c r="O718" s="530"/>
      <c r="P718" s="530"/>
      <c r="Q718" s="530"/>
      <c r="R718" s="530"/>
      <c r="S718" s="530"/>
      <c r="T718" s="530"/>
      <c r="U718" s="531"/>
    </row>
    <row r="719" spans="1:21" ht="15" customHeight="1" x14ac:dyDescent="0.2">
      <c r="A719" s="135"/>
      <c r="B719" s="95" t="s">
        <v>36</v>
      </c>
      <c r="C719" s="527" t="str">
        <f>'Të dhënat për Lib. amë'!$G$22</f>
        <v>Fjolla Elshani</v>
      </c>
      <c r="D719" s="527"/>
      <c r="E719" s="522" t="s">
        <v>84</v>
      </c>
      <c r="F719" s="522"/>
      <c r="G719" s="522"/>
      <c r="H719" s="532" t="str">
        <f>'Të dhënat për Lib. amë'!$I$22</f>
        <v>Nazim</v>
      </c>
      <c r="I719" s="532"/>
      <c r="J719" s="533"/>
      <c r="K719" s="135"/>
      <c r="L719" s="95" t="s">
        <v>36</v>
      </c>
      <c r="M719" s="527">
        <f>'Të dhënat për Lib. amë'!$G$45</f>
        <v>0</v>
      </c>
      <c r="N719" s="527"/>
      <c r="O719" s="522" t="s">
        <v>84</v>
      </c>
      <c r="P719" s="522"/>
      <c r="Q719" s="522"/>
      <c r="R719" s="532">
        <f>'Të dhënat për Lib. amë'!$I$45</f>
        <v>0</v>
      </c>
      <c r="S719" s="532"/>
      <c r="T719" s="532"/>
      <c r="U719" s="533"/>
    </row>
    <row r="720" spans="1:21" ht="15" customHeight="1" x14ac:dyDescent="0.2">
      <c r="A720" s="135"/>
      <c r="B720" s="97" t="s">
        <v>85</v>
      </c>
      <c r="C720" s="114">
        <f>'Të dhënat për Lib. amë'!$J$22</f>
        <v>0</v>
      </c>
      <c r="D720" s="522" t="s">
        <v>86</v>
      </c>
      <c r="E720" s="522"/>
      <c r="F720" s="112">
        <f>'Të dhënat për Lib. amë'!$K$22</f>
        <v>0</v>
      </c>
      <c r="G720" s="562"/>
      <c r="H720" s="562"/>
      <c r="I720" s="562"/>
      <c r="J720" s="563"/>
      <c r="K720" s="135"/>
      <c r="L720" s="97" t="s">
        <v>85</v>
      </c>
      <c r="M720" s="114">
        <f>'Të dhënat për Lib. amë'!$J$45</f>
        <v>0</v>
      </c>
      <c r="N720" s="522" t="s">
        <v>86</v>
      </c>
      <c r="O720" s="522"/>
      <c r="P720" s="112">
        <f>'Të dhënat për Lib. amë'!$K$45</f>
        <v>0</v>
      </c>
      <c r="Q720" s="534"/>
      <c r="R720" s="534"/>
      <c r="S720" s="534"/>
      <c r="T720" s="534"/>
      <c r="U720" s="564"/>
    </row>
    <row r="721" spans="1:21" ht="15" customHeight="1" x14ac:dyDescent="0.2">
      <c r="A721" s="135"/>
      <c r="B721" s="98" t="s">
        <v>94</v>
      </c>
      <c r="C721" s="112">
        <f>'Të dhënat për Lib. amë'!$L$22</f>
        <v>0</v>
      </c>
      <c r="D721" s="94" t="s">
        <v>95</v>
      </c>
      <c r="E721" s="111">
        <f>'Të dhënat për Lib. amë'!$M$22</f>
        <v>0</v>
      </c>
      <c r="F721" s="95" t="s">
        <v>96</v>
      </c>
      <c r="G721" s="569">
        <f>'Të dhënat për Lib. amë'!$N$22</f>
        <v>0</v>
      </c>
      <c r="H721" s="569"/>
      <c r="I721" s="97" t="s">
        <v>113</v>
      </c>
      <c r="J721" s="210">
        <f>'Të dhënat për Lib. amë'!$O$22</f>
        <v>0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9">
        <f>'Të dhënat për Lib. amë'!$N$45</f>
        <v>0</v>
      </c>
      <c r="R721" s="569"/>
      <c r="S721" s="97" t="s">
        <v>113</v>
      </c>
      <c r="T721" s="527">
        <f>'Të dhënat për Lib. amë'!$O$45</f>
        <v>0</v>
      </c>
      <c r="U721" s="528"/>
    </row>
    <row r="722" spans="1:21" ht="15" customHeight="1" x14ac:dyDescent="0.2">
      <c r="A722" s="135"/>
      <c r="B722" s="534" t="s">
        <v>92</v>
      </c>
      <c r="C722" s="534"/>
      <c r="D722" s="110">
        <f>'Të dhënat për Lib. amë'!$A$22</f>
        <v>18</v>
      </c>
      <c r="E722" s="522" t="s">
        <v>93</v>
      </c>
      <c r="F722" s="522"/>
      <c r="G722" s="522"/>
      <c r="H722" s="527">
        <f>$D$722</f>
        <v>18</v>
      </c>
      <c r="I722" s="527"/>
      <c r="J722" s="528"/>
      <c r="K722" s="135"/>
      <c r="L722" s="534" t="s">
        <v>92</v>
      </c>
      <c r="M722" s="534"/>
      <c r="N722" s="110">
        <f>'Të dhënat për Lib. amë'!$A$45</f>
        <v>41</v>
      </c>
      <c r="O722" s="522" t="s">
        <v>93</v>
      </c>
      <c r="P722" s="522"/>
      <c r="Q722" s="522"/>
      <c r="R722" s="527">
        <f>$N$722</f>
        <v>41</v>
      </c>
      <c r="S722" s="527"/>
      <c r="T722" s="527"/>
      <c r="U722" s="528"/>
    </row>
    <row r="723" spans="1:21" ht="15" customHeight="1" x14ac:dyDescent="0.2">
      <c r="A723" s="135"/>
      <c r="B723" s="570" t="s">
        <v>98</v>
      </c>
      <c r="C723" s="570"/>
      <c r="D723" s="527">
        <f>'Të dhënat për Lib. amë'!$P$22</f>
        <v>0</v>
      </c>
      <c r="E723" s="527"/>
      <c r="F723" s="527"/>
      <c r="G723" s="527"/>
      <c r="H723" s="527"/>
      <c r="I723" s="527"/>
      <c r="J723" s="528"/>
      <c r="K723" s="135"/>
      <c r="L723" s="570" t="s">
        <v>98</v>
      </c>
      <c r="M723" s="570"/>
      <c r="N723" s="527">
        <f>'Të dhënat për Lib. amë'!$P$45</f>
        <v>0</v>
      </c>
      <c r="O723" s="527"/>
      <c r="P723" s="527"/>
      <c r="Q723" s="527"/>
      <c r="R723" s="527"/>
      <c r="S723" s="527"/>
      <c r="T723" s="527"/>
      <c r="U723" s="528"/>
    </row>
    <row r="724" spans="1:21" ht="15" customHeight="1" x14ac:dyDescent="0.3">
      <c r="A724" s="529" t="s">
        <v>91</v>
      </c>
      <c r="B724" s="530"/>
      <c r="C724" s="530"/>
      <c r="D724" s="530"/>
      <c r="E724" s="530"/>
      <c r="F724" s="530"/>
      <c r="G724" s="530"/>
      <c r="H724" s="530"/>
      <c r="I724" s="530"/>
      <c r="J724" s="531"/>
      <c r="K724" s="529" t="s">
        <v>91</v>
      </c>
      <c r="L724" s="530"/>
      <c r="M724" s="530"/>
      <c r="N724" s="530"/>
      <c r="O724" s="530"/>
      <c r="P724" s="530"/>
      <c r="Q724" s="530"/>
      <c r="R724" s="530"/>
      <c r="S724" s="530"/>
      <c r="T724" s="530"/>
      <c r="U724" s="531"/>
    </row>
    <row r="725" spans="1:21" ht="15" customHeight="1" x14ac:dyDescent="0.2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18" t="s">
        <v>105</v>
      </c>
      <c r="G725" s="518"/>
      <c r="H725" s="518"/>
      <c r="I725" s="527">
        <f>'Të dhënat për Lib. amë'!$S$22</f>
        <v>0</v>
      </c>
      <c r="J725" s="528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18" t="s">
        <v>105</v>
      </c>
      <c r="Q725" s="518"/>
      <c r="R725" s="518"/>
      <c r="S725" s="527">
        <f>'Të dhënat për Lib. amë'!$S$45</f>
        <v>0</v>
      </c>
      <c r="T725" s="527"/>
      <c r="U725" s="528"/>
    </row>
    <row r="726" spans="1:21" ht="15" customHeight="1" x14ac:dyDescent="0.2">
      <c r="A726" s="135"/>
      <c r="B726" s="98" t="s">
        <v>110</v>
      </c>
      <c r="C726" s="111">
        <f>'Të dhënat për Lib. amë'!$T$22</f>
        <v>0</v>
      </c>
      <c r="D726" s="114">
        <f>'Të dhënat për Lib. amë'!$U$22</f>
        <v>0</v>
      </c>
      <c r="E726" s="101" t="s">
        <v>111</v>
      </c>
      <c r="F726" s="113">
        <f>'Të dhënat për Lib. amë'!$V$22</f>
        <v>0</v>
      </c>
      <c r="G726" s="518" t="s">
        <v>112</v>
      </c>
      <c r="H726" s="518"/>
      <c r="I726" s="527">
        <f>'Të dhënat për Lib. amë'!$W$22</f>
        <v>0</v>
      </c>
      <c r="J726" s="528"/>
      <c r="K726" s="135"/>
      <c r="L726" s="98" t="s">
        <v>110</v>
      </c>
      <c r="M726" s="111">
        <f>'Të dhënat për Lib. amë'!$T$45</f>
        <v>0</v>
      </c>
      <c r="N726" s="103">
        <f>'Të dhënat për Lib. amë'!$U$45</f>
        <v>0</v>
      </c>
      <c r="O726" s="101" t="s">
        <v>111</v>
      </c>
      <c r="P726" s="113">
        <f>'Të dhënat për Lib. amë'!$V$45</f>
        <v>0</v>
      </c>
      <c r="Q726" s="518" t="s">
        <v>112</v>
      </c>
      <c r="R726" s="518"/>
      <c r="S726" s="527">
        <f>'Të dhënat për Lib. amë'!$W$45</f>
        <v>0</v>
      </c>
      <c r="T726" s="527"/>
      <c r="U726" s="528"/>
    </row>
    <row r="727" spans="1:21" ht="15" customHeight="1" x14ac:dyDescent="0.3">
      <c r="A727" s="529" t="s">
        <v>108</v>
      </c>
      <c r="B727" s="530"/>
      <c r="C727" s="530"/>
      <c r="D727" s="530"/>
      <c r="E727" s="530"/>
      <c r="F727" s="530"/>
      <c r="G727" s="530"/>
      <c r="H727" s="530"/>
      <c r="I727" s="530"/>
      <c r="J727" s="531"/>
      <c r="K727" s="529" t="s">
        <v>108</v>
      </c>
      <c r="L727" s="530"/>
      <c r="M727" s="530"/>
      <c r="N727" s="530"/>
      <c r="O727" s="530"/>
      <c r="P727" s="530"/>
      <c r="Q727" s="530"/>
      <c r="R727" s="530"/>
      <c r="S727" s="530"/>
      <c r="T727" s="530"/>
      <c r="U727" s="531"/>
    </row>
    <row r="728" spans="1:21" ht="15" customHeight="1" x14ac:dyDescent="0.2">
      <c r="A728" s="135"/>
      <c r="B728" s="518" t="s">
        <v>107</v>
      </c>
      <c r="C728" s="518"/>
      <c r="D728" s="114">
        <f>'Të dhënat për Lib. amë'!$X$22</f>
        <v>0</v>
      </c>
      <c r="E728" s="519" t="s">
        <v>109</v>
      </c>
      <c r="F728" s="519"/>
      <c r="G728" s="519"/>
      <c r="H728" s="519"/>
      <c r="I728" s="527">
        <f>'Të dhënat për Lib. amë'!$Y$22</f>
        <v>0</v>
      </c>
      <c r="J728" s="528"/>
      <c r="K728" s="135"/>
      <c r="L728" s="518" t="s">
        <v>107</v>
      </c>
      <c r="M728" s="518"/>
      <c r="N728" s="114">
        <f>'Të dhënat për Lib. amë'!$X$45</f>
        <v>0</v>
      </c>
      <c r="O728" s="519" t="s">
        <v>109</v>
      </c>
      <c r="P728" s="519"/>
      <c r="Q728" s="519"/>
      <c r="R728" s="519"/>
      <c r="S728" s="527">
        <f>'Të dhënat për Lib. amë'!$Y$45</f>
        <v>0</v>
      </c>
      <c r="T728" s="527"/>
      <c r="U728" s="528"/>
    </row>
    <row r="729" spans="1:21" ht="15" customHeight="1" thickBot="1" x14ac:dyDescent="0.25">
      <c r="A729" s="135"/>
      <c r="B729" s="98" t="s">
        <v>115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115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Top="1" thickBot="1" x14ac:dyDescent="0.3">
      <c r="A730" s="541" t="s">
        <v>82</v>
      </c>
      <c r="B730" s="543" t="s">
        <v>81</v>
      </c>
      <c r="C730" s="545" t="s">
        <v>5</v>
      </c>
      <c r="D730" s="546"/>
      <c r="E730" s="546"/>
      <c r="F730" s="546"/>
      <c r="G730" s="546"/>
      <c r="H730" s="546"/>
      <c r="I730" s="546"/>
      <c r="J730" s="547"/>
      <c r="K730" s="541" t="s">
        <v>82</v>
      </c>
      <c r="L730" s="543" t="s">
        <v>81</v>
      </c>
      <c r="M730" s="545" t="s">
        <v>5</v>
      </c>
      <c r="N730" s="546"/>
      <c r="O730" s="546"/>
      <c r="P730" s="546"/>
      <c r="Q730" s="546"/>
      <c r="R730" s="546"/>
      <c r="S730" s="546"/>
      <c r="T730" s="546"/>
      <c r="U730" s="547"/>
    </row>
    <row r="731" spans="1:21" ht="50.1" customHeight="1" thickBot="1" x14ac:dyDescent="0.3">
      <c r="A731" s="542"/>
      <c r="B731" s="544"/>
      <c r="C731" s="93" t="s">
        <v>78</v>
      </c>
      <c r="D731" s="93" t="s">
        <v>77</v>
      </c>
      <c r="E731" s="93" t="s">
        <v>80</v>
      </c>
      <c r="F731" s="93" t="s">
        <v>79</v>
      </c>
      <c r="G731" s="548"/>
      <c r="H731" s="550"/>
      <c r="I731" s="550"/>
      <c r="J731" s="558" t="s">
        <v>90</v>
      </c>
      <c r="K731" s="542"/>
      <c r="L731" s="544"/>
      <c r="M731" s="93" t="s">
        <v>78</v>
      </c>
      <c r="N731" s="93" t="s">
        <v>77</v>
      </c>
      <c r="O731" s="93" t="s">
        <v>80</v>
      </c>
      <c r="P731" s="93" t="s">
        <v>79</v>
      </c>
      <c r="Q731" s="548"/>
      <c r="R731" s="550"/>
      <c r="S731" s="550"/>
      <c r="T731" s="571" t="s">
        <v>90</v>
      </c>
      <c r="U731" s="576"/>
    </row>
    <row r="732" spans="1:21" ht="15" customHeight="1" thickBot="1" x14ac:dyDescent="0.3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Mirë(3)</v>
      </c>
      <c r="D732" s="151"/>
      <c r="E732" s="81"/>
      <c r="F732" s="150" t="str">
        <f>IF(OR(D732=0),C732,D732)</f>
        <v>Mirë(3)</v>
      </c>
      <c r="G732" s="549"/>
      <c r="H732" s="551"/>
      <c r="I732" s="551"/>
      <c r="J732" s="559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9"/>
      <c r="R732" s="551"/>
      <c r="S732" s="551"/>
      <c r="T732" s="572"/>
      <c r="U732" s="525"/>
    </row>
    <row r="733" spans="1:21" ht="15" customHeight="1" thickBot="1" x14ac:dyDescent="0.3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Mirë(3)</v>
      </c>
      <c r="D733" s="151"/>
      <c r="E733" s="81"/>
      <c r="F733" s="150" t="str">
        <f t="shared" ref="F733:F746" si="34">IF(OR(D733=0),C733,D733)</f>
        <v>Mirë(3)</v>
      </c>
      <c r="G733" s="549"/>
      <c r="H733" s="551"/>
      <c r="I733" s="551"/>
      <c r="J733" s="559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t="shared" ref="P733:P746" si="35">IF(OR(N733=0),M733,N733)</f>
        <v>-</v>
      </c>
      <c r="Q733" s="549"/>
      <c r="R733" s="551"/>
      <c r="S733" s="551"/>
      <c r="T733" s="572"/>
      <c r="U733" s="525"/>
    </row>
    <row r="734" spans="1:21" ht="15" customHeight="1" thickBot="1" x14ac:dyDescent="0.3">
      <c r="A734" s="137">
        <v>3</v>
      </c>
      <c r="B734" s="80" t="str">
        <f>'Të dhënat për Lib. amë'!$AB$4</f>
        <v>Matematikë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Sh.Mirë(4)</v>
      </c>
      <c r="D734" s="151"/>
      <c r="E734" s="81"/>
      <c r="F734" s="150" t="str">
        <f t="shared" si="34"/>
        <v>Sh.Mirë(4)</v>
      </c>
      <c r="G734" s="549"/>
      <c r="H734" s="551"/>
      <c r="I734" s="551"/>
      <c r="J734" s="559"/>
      <c r="K734" s="137">
        <v>3</v>
      </c>
      <c r="L734" s="80" t="str">
        <f>'Të dhënat për Lib. amë'!$AB$4</f>
        <v>Matematikë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9"/>
      <c r="R734" s="551"/>
      <c r="S734" s="551"/>
      <c r="T734" s="572"/>
      <c r="U734" s="525"/>
    </row>
    <row r="735" spans="1:21" ht="15" customHeight="1" thickBot="1" x14ac:dyDescent="0.3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Mjaft.(2)</v>
      </c>
      <c r="D735" s="151"/>
      <c r="E735" s="81"/>
      <c r="F735" s="150" t="str">
        <f t="shared" si="34"/>
        <v>Mjaft.(2)</v>
      </c>
      <c r="G735" s="549"/>
      <c r="H735" s="551"/>
      <c r="I735" s="551"/>
      <c r="J735" s="559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9"/>
      <c r="R735" s="551"/>
      <c r="S735" s="551"/>
      <c r="T735" s="572"/>
      <c r="U735" s="525"/>
    </row>
    <row r="736" spans="1:21" ht="15" customHeight="1" thickBot="1" x14ac:dyDescent="0.3">
      <c r="A736" s="137">
        <v>5</v>
      </c>
      <c r="B736" s="80" t="str">
        <f>'Të dhënat për Lib. amë'!$AD$4</f>
        <v>Fizikë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Mirë(3)</v>
      </c>
      <c r="D736" s="153"/>
      <c r="E736" s="81"/>
      <c r="F736" s="150" t="str">
        <f t="shared" si="34"/>
        <v>Mirë(3)</v>
      </c>
      <c r="G736" s="549"/>
      <c r="H736" s="551"/>
      <c r="I736" s="551"/>
      <c r="J736" s="559"/>
      <c r="K736" s="137">
        <v>5</v>
      </c>
      <c r="L736" s="80" t="str">
        <f>'Të dhënat për Lib. amë'!$AD$4</f>
        <v>Fizikë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9"/>
      <c r="R736" s="551"/>
      <c r="S736" s="551"/>
      <c r="T736" s="572"/>
      <c r="U736" s="525"/>
    </row>
    <row r="737" spans="1:21" ht="15" customHeight="1" thickBot="1" x14ac:dyDescent="0.3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9"/>
      <c r="H737" s="551"/>
      <c r="I737" s="551"/>
      <c r="J737" s="559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9"/>
      <c r="R737" s="551"/>
      <c r="S737" s="551"/>
      <c r="T737" s="572"/>
      <c r="U737" s="525"/>
    </row>
    <row r="738" spans="1:21" ht="15" customHeight="1" thickBot="1" x14ac:dyDescent="0.3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Mjaft.(2)</v>
      </c>
      <c r="D738" s="151"/>
      <c r="E738" s="81"/>
      <c r="F738" s="150" t="str">
        <f t="shared" si="34"/>
        <v>Mjaft.(2)</v>
      </c>
      <c r="G738" s="554" t="s">
        <v>87</v>
      </c>
      <c r="H738" s="556" t="s">
        <v>88</v>
      </c>
      <c r="I738" s="556" t="s">
        <v>89</v>
      </c>
      <c r="J738" s="525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54" t="s">
        <v>87</v>
      </c>
      <c r="R738" s="556" t="s">
        <v>88</v>
      </c>
      <c r="S738" s="556" t="s">
        <v>89</v>
      </c>
      <c r="T738" s="522"/>
      <c r="U738" s="525"/>
    </row>
    <row r="739" spans="1:21" ht="15" customHeight="1" thickBot="1" x14ac:dyDescent="0.3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Mjaft.(2)</v>
      </c>
      <c r="D739" s="151"/>
      <c r="E739" s="81"/>
      <c r="F739" s="150" t="str">
        <f t="shared" si="34"/>
        <v>Mjaft.(2)</v>
      </c>
      <c r="G739" s="554"/>
      <c r="H739" s="556"/>
      <c r="I739" s="556"/>
      <c r="J739" s="525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54"/>
      <c r="R739" s="556"/>
      <c r="S739" s="556"/>
      <c r="T739" s="522"/>
      <c r="U739" s="525"/>
    </row>
    <row r="740" spans="1:21" ht="15" customHeight="1" thickBot="1" x14ac:dyDescent="0.3">
      <c r="A740" s="137">
        <v>9</v>
      </c>
      <c r="B740" s="80" t="str">
        <f>'Të dhënat për Lib. amë'!$AH$4</f>
        <v>Edukatë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Mirë(3)</v>
      </c>
      <c r="D740" s="151"/>
      <c r="E740" s="81"/>
      <c r="F740" s="150" t="str">
        <f t="shared" si="34"/>
        <v>Mirë(3)</v>
      </c>
      <c r="G740" s="554"/>
      <c r="H740" s="556"/>
      <c r="I740" s="556"/>
      <c r="J740" s="525"/>
      <c r="K740" s="137">
        <v>9</v>
      </c>
      <c r="L740" s="80" t="str">
        <f>'Të dhënat për Lib. amë'!$AH$4</f>
        <v>Edukatë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54"/>
      <c r="R740" s="556"/>
      <c r="S740" s="556"/>
      <c r="T740" s="522"/>
      <c r="U740" s="525"/>
    </row>
    <row r="741" spans="1:21" ht="15" customHeight="1" thickBot="1" x14ac:dyDescent="0.3">
      <c r="A741" s="137">
        <v>10</v>
      </c>
      <c r="B741" s="80" t="str">
        <f>'Të dhënat për Lib. amë'!$AI$4</f>
        <v>Edukatë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Mirë(3)</v>
      </c>
      <c r="D741" s="151"/>
      <c r="E741" s="81"/>
      <c r="F741" s="150" t="str">
        <f t="shared" si="34"/>
        <v>Mirë(3)</v>
      </c>
      <c r="G741" s="554"/>
      <c r="H741" s="556"/>
      <c r="I741" s="556"/>
      <c r="J741" s="525"/>
      <c r="K741" s="137">
        <v>10</v>
      </c>
      <c r="L741" s="80" t="str">
        <f>'Të dhënat për Lib. amë'!$AI$4</f>
        <v>Edukatë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54"/>
      <c r="R741" s="556"/>
      <c r="S741" s="556"/>
      <c r="T741" s="522"/>
      <c r="U741" s="525"/>
    </row>
    <row r="742" spans="1:21" ht="15" customHeight="1" thickBot="1" x14ac:dyDescent="0.3">
      <c r="A742" s="137">
        <v>11</v>
      </c>
      <c r="B742" s="80" t="str">
        <f>'Të dhënat për Lib. amë'!$AJ$4</f>
        <v>Edukatë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Mirë(3)</v>
      </c>
      <c r="D742" s="151"/>
      <c r="E742" s="81"/>
      <c r="F742" s="150" t="str">
        <f t="shared" si="34"/>
        <v>Mirë(3)</v>
      </c>
      <c r="G742" s="554"/>
      <c r="H742" s="556"/>
      <c r="I742" s="556"/>
      <c r="J742" s="525"/>
      <c r="K742" s="137">
        <v>11</v>
      </c>
      <c r="L742" s="80" t="str">
        <f>'Të dhënat për Lib. amë'!$AJ$4</f>
        <v>Edukatë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54"/>
      <c r="R742" s="556"/>
      <c r="S742" s="556"/>
      <c r="T742" s="522"/>
      <c r="U742" s="525"/>
    </row>
    <row r="743" spans="1:21" ht="15" customHeight="1" thickBot="1" x14ac:dyDescent="0.3">
      <c r="A743" s="137">
        <v>12</v>
      </c>
      <c r="B743" s="80" t="str">
        <f>'Të dhënat për Lib. amë'!$AK$4</f>
        <v>Teknologji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Mirë(3)</v>
      </c>
      <c r="D743" s="151"/>
      <c r="E743" s="81"/>
      <c r="F743" s="150" t="str">
        <f t="shared" si="34"/>
        <v>Mirë(3)</v>
      </c>
      <c r="G743" s="554"/>
      <c r="H743" s="556"/>
      <c r="I743" s="556"/>
      <c r="J743" s="525"/>
      <c r="K743" s="137">
        <v>12</v>
      </c>
      <c r="L743" s="80" t="str">
        <f>'Të dhënat për Lib. amë'!$AK$4</f>
        <v>Teknologji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54"/>
      <c r="R743" s="556"/>
      <c r="S743" s="556"/>
      <c r="T743" s="522"/>
      <c r="U743" s="525"/>
    </row>
    <row r="744" spans="1:21" ht="15" customHeight="1" thickBot="1" x14ac:dyDescent="0.3">
      <c r="A744" s="137">
        <v>13</v>
      </c>
      <c r="B744" s="80" t="str">
        <f>'Të dhënat për Lib. amë'!$AL$4</f>
        <v>Edukatë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Sh.Mirë(4)</v>
      </c>
      <c r="D744" s="151"/>
      <c r="E744" s="81"/>
      <c r="F744" s="150" t="str">
        <f t="shared" si="34"/>
        <v>Sh.Mirë(4)</v>
      </c>
      <c r="G744" s="554"/>
      <c r="H744" s="556"/>
      <c r="I744" s="556"/>
      <c r="J744" s="525"/>
      <c r="K744" s="137">
        <v>13</v>
      </c>
      <c r="L744" s="80" t="str">
        <f>'Të dhënat për Lib. amë'!$AL$4</f>
        <v>Edukatë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54"/>
      <c r="R744" s="556"/>
      <c r="S744" s="556"/>
      <c r="T744" s="522"/>
      <c r="U744" s="525"/>
    </row>
    <row r="745" spans="1:21" ht="15" customHeight="1" thickBot="1" x14ac:dyDescent="0.3">
      <c r="A745" s="137">
        <v>14</v>
      </c>
      <c r="B745" s="80" t="str">
        <f>'Të dhënat për Lib. amë'!$AM$4</f>
        <v>Mz. Ekologjia dhe mjedisi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54"/>
      <c r="H745" s="556"/>
      <c r="I745" s="556"/>
      <c r="J745" s="525"/>
      <c r="K745" s="137">
        <v>14</v>
      </c>
      <c r="L745" s="80" t="str">
        <f>'Të dhënat për Lib. amë'!$AM$4</f>
        <v>Mz. Ekologjia dhe mjedisi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54"/>
      <c r="R745" s="556"/>
      <c r="S745" s="556"/>
      <c r="T745" s="522"/>
      <c r="U745" s="525"/>
    </row>
    <row r="746" spans="1:21" ht="15" customHeight="1" thickBot="1" x14ac:dyDescent="0.3">
      <c r="A746" s="137">
        <v>15</v>
      </c>
      <c r="B746" s="80" t="str">
        <f>'Të dhënat për Lib. amë'!$AN$4</f>
        <v>Mz. Anglisht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54"/>
      <c r="H746" s="556"/>
      <c r="I746" s="556"/>
      <c r="J746" s="525"/>
      <c r="K746" s="137">
        <v>15</v>
      </c>
      <c r="L746" s="80" t="str">
        <f>'Të dhënat për Lib. amë'!$AN$4</f>
        <v>Mz. Anglisht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54"/>
      <c r="R746" s="556"/>
      <c r="S746" s="556"/>
      <c r="T746" s="522"/>
      <c r="U746" s="525"/>
    </row>
    <row r="747" spans="1:21" ht="15" customHeight="1" thickBot="1" x14ac:dyDescent="0.3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54"/>
      <c r="H747" s="556"/>
      <c r="I747" s="556"/>
      <c r="J747" s="525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54"/>
      <c r="R747" s="556"/>
      <c r="S747" s="556"/>
      <c r="T747" s="522"/>
      <c r="U747" s="525"/>
    </row>
    <row r="748" spans="1:21" ht="15" customHeight="1" thickBot="1" x14ac:dyDescent="0.3">
      <c r="A748" s="138"/>
      <c r="B748" s="105" t="str">
        <f>'Të dhënat për Lib. amë'!$AO$4</f>
        <v>Nota mesatare</v>
      </c>
      <c r="C748" s="106">
        <f>'Të dhënat për Lib. amë'!$AO$22</f>
        <v>2.92</v>
      </c>
      <c r="D748" s="106"/>
      <c r="E748" s="106"/>
      <c r="F748" s="152">
        <f>$C$748</f>
        <v>2.92</v>
      </c>
      <c r="G748" s="555"/>
      <c r="H748" s="557"/>
      <c r="I748" s="557"/>
      <c r="J748" s="526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55"/>
      <c r="R748" s="557"/>
      <c r="S748" s="557"/>
      <c r="T748" s="577"/>
      <c r="U748" s="526"/>
    </row>
    <row r="749" spans="1:21" ht="14.1" customHeight="1" thickTop="1" x14ac:dyDescent="0.2">
      <c r="A749" s="139"/>
      <c r="B749" s="535" t="s">
        <v>126</v>
      </c>
      <c r="C749" s="535"/>
      <c r="D749" s="535"/>
      <c r="E749" s="140">
        <f>$I$728</f>
        <v>0</v>
      </c>
      <c r="F749" s="131" t="s">
        <v>104</v>
      </c>
      <c r="G749" s="552" t="str">
        <f>IF(F748=0,"I pa notuar",IF(F748=1,"Pamjaftueshëm (1)",IF(F748&lt;2.5,"Mjaftueshëm(2)",IF(F748&lt;3.5,"Mirë(3)",IF(F748&lt;4.5,"Shumë mirë(4)","Shkëlqyeshëm(5)")))))</f>
        <v>Mirë(3)</v>
      </c>
      <c r="H749" s="552"/>
      <c r="I749" s="552"/>
      <c r="J749" s="553"/>
      <c r="K749" s="139"/>
      <c r="L749" s="535" t="s">
        <v>116</v>
      </c>
      <c r="M749" s="535"/>
      <c r="N749" s="535"/>
      <c r="O749" s="140">
        <f>$S$686</f>
        <v>0</v>
      </c>
      <c r="P749" s="131" t="s">
        <v>104</v>
      </c>
      <c r="Q749" s="552" t="str">
        <f>IF(P748=0,"I pa notuar",IF(P748=1,"Pamjaftueshëm (1)",IF(P748&lt;2.5,"Mjaftueshëm(2)",IF(P748&lt;3.5,"Mirë(3)",IF(P748&lt;4.5,"Shumë mirë(4)","Shkëlqyeshëm(5)")))))</f>
        <v>I pa notuar</v>
      </c>
      <c r="R749" s="552"/>
      <c r="S749" s="552"/>
      <c r="T749" s="552"/>
      <c r="U749" s="553"/>
    </row>
    <row r="750" spans="1:21" ht="14.1" customHeight="1" x14ac:dyDescent="0.2">
      <c r="A750" s="139"/>
      <c r="B750" s="536" t="s">
        <v>117</v>
      </c>
      <c r="C750" s="536"/>
      <c r="D750" s="536"/>
      <c r="E750" s="536"/>
      <c r="F750" s="538"/>
      <c r="G750" s="538"/>
      <c r="H750" s="538"/>
      <c r="I750" s="538"/>
      <c r="J750" s="539"/>
      <c r="K750" s="139"/>
      <c r="L750" s="534" t="s">
        <v>117</v>
      </c>
      <c r="M750" s="534"/>
      <c r="N750" s="534"/>
      <c r="O750" s="534"/>
      <c r="P750" s="524"/>
      <c r="Q750" s="524"/>
      <c r="R750" s="524"/>
      <c r="S750" s="524"/>
      <c r="T750" s="524"/>
      <c r="U750" s="537"/>
    </row>
    <row r="751" spans="1:21" ht="14.1" customHeight="1" x14ac:dyDescent="0.2">
      <c r="A751" s="139"/>
      <c r="B751" s="538"/>
      <c r="C751" s="538"/>
      <c r="D751" s="538"/>
      <c r="E751" s="538"/>
      <c r="F751" s="538"/>
      <c r="G751" s="538"/>
      <c r="H751" s="538"/>
      <c r="I751" s="538"/>
      <c r="J751" s="539"/>
      <c r="K751" s="139"/>
      <c r="L751" s="524"/>
      <c r="M751" s="524"/>
      <c r="N751" s="524"/>
      <c r="O751" s="524"/>
      <c r="P751" s="524"/>
      <c r="Q751" s="524"/>
      <c r="R751" s="524"/>
      <c r="S751" s="524"/>
      <c r="T751" s="524"/>
      <c r="U751" s="537"/>
    </row>
    <row r="752" spans="1:21" ht="14.1" customHeight="1" x14ac:dyDescent="0.2">
      <c r="A752" s="139"/>
      <c r="B752" s="141" t="s">
        <v>118</v>
      </c>
      <c r="C752" s="111">
        <f>SUM(E752,H752)</f>
        <v>9</v>
      </c>
      <c r="D752" s="141" t="s">
        <v>119</v>
      </c>
      <c r="E752" s="143">
        <f>'Të dhënat për Lib. amë'!$AR$22</f>
        <v>9</v>
      </c>
      <c r="F752" s="540" t="s">
        <v>120</v>
      </c>
      <c r="G752" s="540"/>
      <c r="H752" s="527">
        <f>'Të dhënat për Lib. amë'!$AS$22</f>
        <v>0</v>
      </c>
      <c r="I752" s="527"/>
      <c r="J752" s="528"/>
      <c r="K752" s="139"/>
      <c r="L752" s="141" t="s">
        <v>118</v>
      </c>
      <c r="M752" s="111">
        <f>SUM(O752,R752)</f>
        <v>0</v>
      </c>
      <c r="N752" s="141" t="s">
        <v>119</v>
      </c>
      <c r="O752" s="111">
        <f>'Të dhënat për Lib. amë'!$AR$45</f>
        <v>0</v>
      </c>
      <c r="P752" s="540" t="s">
        <v>120</v>
      </c>
      <c r="Q752" s="540"/>
      <c r="R752" s="527">
        <f>'Të dhënat për Lib. amë'!$AS$45</f>
        <v>0</v>
      </c>
      <c r="S752" s="527"/>
      <c r="T752" s="527"/>
      <c r="U752" s="528"/>
    </row>
    <row r="753" spans="1:21" ht="14.1" customHeight="1" x14ac:dyDescent="0.2">
      <c r="A753" s="139"/>
      <c r="B753" s="522" t="s">
        <v>121</v>
      </c>
      <c r="C753" s="522"/>
      <c r="D753" s="524"/>
      <c r="E753" s="524"/>
      <c r="F753" s="524"/>
      <c r="G753" s="524"/>
      <c r="H753" s="524"/>
      <c r="I753" s="524"/>
      <c r="J753" s="537"/>
      <c r="K753" s="139"/>
      <c r="L753" s="522" t="s">
        <v>121</v>
      </c>
      <c r="M753" s="522"/>
      <c r="N753" s="527"/>
      <c r="O753" s="527"/>
      <c r="P753" s="527"/>
      <c r="Q753" s="527"/>
      <c r="R753" s="527"/>
      <c r="S753" s="527"/>
      <c r="T753" s="527"/>
      <c r="U753" s="528"/>
    </row>
    <row r="754" spans="1:21" ht="14.1" customHeight="1" x14ac:dyDescent="0.2">
      <c r="A754" s="139"/>
      <c r="B754" s="522" t="s">
        <v>122</v>
      </c>
      <c r="C754" s="522"/>
      <c r="D754" s="523">
        <f>$D$40</f>
        <v>0</v>
      </c>
      <c r="E754" s="523"/>
      <c r="F754" s="131" t="s">
        <v>123</v>
      </c>
      <c r="G754" s="524">
        <f>$G$40</f>
        <v>0</v>
      </c>
      <c r="H754" s="524"/>
      <c r="I754" s="524"/>
      <c r="J754" s="209"/>
      <c r="K754" s="139"/>
      <c r="L754" s="522" t="s">
        <v>122</v>
      </c>
      <c r="M754" s="522"/>
      <c r="N754" s="523">
        <f>$D$40</f>
        <v>0</v>
      </c>
      <c r="O754" s="523"/>
      <c r="P754" s="131" t="s">
        <v>123</v>
      </c>
      <c r="Q754" s="524">
        <f>$G$40</f>
        <v>0</v>
      </c>
      <c r="R754" s="524"/>
      <c r="S754" s="524"/>
      <c r="T754" s="565"/>
      <c r="U754" s="566"/>
    </row>
    <row r="755" spans="1:21" ht="14.1" customHeight="1" x14ac:dyDescent="0.2">
      <c r="A755" s="139"/>
      <c r="B755" s="522" t="s">
        <v>124</v>
      </c>
      <c r="C755" s="522"/>
      <c r="D755" s="523"/>
      <c r="E755" s="523"/>
      <c r="F755" s="131" t="s">
        <v>123</v>
      </c>
      <c r="G755" s="524"/>
      <c r="H755" s="524"/>
      <c r="I755" s="524"/>
      <c r="J755" s="209"/>
      <c r="K755" s="139"/>
      <c r="L755" s="522" t="s">
        <v>124</v>
      </c>
      <c r="M755" s="522"/>
      <c r="N755" s="523"/>
      <c r="O755" s="523"/>
      <c r="P755" s="131" t="s">
        <v>123</v>
      </c>
      <c r="Q755" s="524"/>
      <c r="R755" s="524"/>
      <c r="S755" s="524"/>
      <c r="T755" s="565"/>
      <c r="U755" s="566"/>
    </row>
    <row r="756" spans="1:21" ht="14.1" customHeight="1" x14ac:dyDescent="0.2">
      <c r="A756" s="142"/>
      <c r="B756" s="520" t="s">
        <v>125</v>
      </c>
      <c r="C756" s="520"/>
      <c r="D756" s="520"/>
      <c r="E756" s="520"/>
      <c r="F756" s="521"/>
      <c r="G756" s="521"/>
      <c r="H756" s="521"/>
      <c r="I756" s="521"/>
      <c r="J756" s="207"/>
      <c r="K756" s="142"/>
      <c r="L756" s="520" t="s">
        <v>125</v>
      </c>
      <c r="M756" s="520"/>
      <c r="N756" s="520"/>
      <c r="O756" s="520"/>
      <c r="P756" s="521"/>
      <c r="Q756" s="521"/>
      <c r="R756" s="521"/>
      <c r="S756" s="521"/>
      <c r="T756" s="560"/>
      <c r="U756" s="561"/>
    </row>
    <row r="757" spans="1:21" ht="15" customHeight="1" x14ac:dyDescent="0.25">
      <c r="A757" s="132"/>
      <c r="B757" s="133" t="s">
        <v>72</v>
      </c>
      <c r="C757" s="134" t="str">
        <f>'Të dhënat për Lib. amë'!$B$5</f>
        <v>VIII</v>
      </c>
      <c r="D757" s="133" t="s">
        <v>73</v>
      </c>
      <c r="E757" s="134">
        <f>'Të dhënat për Lib. amë'!$C$5</f>
        <v>1</v>
      </c>
      <c r="F757" s="133"/>
      <c r="G757" s="573" t="s">
        <v>74</v>
      </c>
      <c r="H757" s="573"/>
      <c r="I757" s="574" t="str">
        <f>'Të dhënat për Lib. amë'!$D$5</f>
        <v>2014/2015</v>
      </c>
      <c r="J757" s="575"/>
      <c r="K757" s="132"/>
      <c r="L757" s="133" t="s">
        <v>72</v>
      </c>
      <c r="M757" s="134" t="str">
        <f>'Të dhënat për Lib. amë'!$B$5</f>
        <v>VIII</v>
      </c>
      <c r="N757" s="133" t="s">
        <v>73</v>
      </c>
      <c r="O757" s="134">
        <f>'Të dhënat për Lib. amë'!$C$5</f>
        <v>1</v>
      </c>
      <c r="P757" s="133"/>
      <c r="Q757" s="573" t="s">
        <v>74</v>
      </c>
      <c r="R757" s="573"/>
      <c r="S757" s="574" t="str">
        <f>'Të dhënat për Lib. amë'!$D$5</f>
        <v>2014/2015</v>
      </c>
      <c r="T757" s="574"/>
      <c r="U757" s="575"/>
    </row>
    <row r="758" spans="1:21" ht="15" customHeight="1" x14ac:dyDescent="0.2">
      <c r="A758" s="135"/>
      <c r="B758" s="95" t="s">
        <v>75</v>
      </c>
      <c r="C758" s="567" t="str">
        <f>'Të dhënat për Lib. amë'!$E$5</f>
        <v>Klasa e tetë</v>
      </c>
      <c r="D758" s="567"/>
      <c r="E758" s="567"/>
      <c r="F758" s="567"/>
      <c r="G758" s="567"/>
      <c r="H758" s="567"/>
      <c r="I758" s="567"/>
      <c r="J758" s="568"/>
      <c r="K758" s="135"/>
      <c r="L758" s="95" t="s">
        <v>75</v>
      </c>
      <c r="M758" s="567" t="str">
        <f>'Të dhënat për Lib. amë'!$E$5</f>
        <v>Klasa e tetë</v>
      </c>
      <c r="N758" s="567"/>
      <c r="O758" s="567"/>
      <c r="P758" s="567"/>
      <c r="Q758" s="567"/>
      <c r="R758" s="567"/>
      <c r="S758" s="567"/>
      <c r="T758" s="567"/>
      <c r="U758" s="568"/>
    </row>
    <row r="759" spans="1:21" ht="15" customHeight="1" x14ac:dyDescent="0.2">
      <c r="A759" s="135"/>
      <c r="B759" s="95" t="s">
        <v>76</v>
      </c>
      <c r="C759" s="567" t="str">
        <f>'Të dhënat për Lib. amë'!$F$5</f>
        <v>SH F M U"Shkëndija " Suharekë</v>
      </c>
      <c r="D759" s="567"/>
      <c r="E759" s="567"/>
      <c r="F759" s="567"/>
      <c r="G759" s="567"/>
      <c r="H759" s="567"/>
      <c r="I759" s="567"/>
      <c r="J759" s="568"/>
      <c r="K759" s="135"/>
      <c r="L759" s="95" t="s">
        <v>76</v>
      </c>
      <c r="M759" s="567" t="str">
        <f>'Të dhënat për Lib. amë'!$F$5</f>
        <v>SH F M U"Shkëndija " Suharekë</v>
      </c>
      <c r="N759" s="567"/>
      <c r="O759" s="567"/>
      <c r="P759" s="567"/>
      <c r="Q759" s="567"/>
      <c r="R759" s="567"/>
      <c r="S759" s="567"/>
      <c r="T759" s="567"/>
      <c r="U759" s="568"/>
    </row>
    <row r="760" spans="1:21" ht="15" customHeight="1" x14ac:dyDescent="0.3">
      <c r="A760" s="529" t="s">
        <v>83</v>
      </c>
      <c r="B760" s="530"/>
      <c r="C760" s="530"/>
      <c r="D760" s="530"/>
      <c r="E760" s="530"/>
      <c r="F760" s="530"/>
      <c r="G760" s="530"/>
      <c r="H760" s="530"/>
      <c r="I760" s="530"/>
      <c r="J760" s="531"/>
      <c r="K760" s="529" t="s">
        <v>83</v>
      </c>
      <c r="L760" s="530"/>
      <c r="M760" s="530"/>
      <c r="N760" s="530"/>
      <c r="O760" s="530"/>
      <c r="P760" s="530"/>
      <c r="Q760" s="530"/>
      <c r="R760" s="530"/>
      <c r="S760" s="530"/>
      <c r="T760" s="530"/>
      <c r="U760" s="531"/>
    </row>
    <row r="761" spans="1:21" ht="15" customHeight="1" x14ac:dyDescent="0.2">
      <c r="A761" s="135"/>
      <c r="B761" s="95" t="s">
        <v>36</v>
      </c>
      <c r="C761" s="527" t="str">
        <f>'Të dhënat për Lib. amë'!$G$23</f>
        <v>Gentian Kabashi</v>
      </c>
      <c r="D761" s="527"/>
      <c r="E761" s="522" t="s">
        <v>84</v>
      </c>
      <c r="F761" s="522"/>
      <c r="G761" s="522"/>
      <c r="H761" s="532" t="str">
        <f>'Të dhënat për Lib. amë'!$I$23</f>
        <v>Azem</v>
      </c>
      <c r="I761" s="532"/>
      <c r="J761" s="533"/>
      <c r="K761" s="135"/>
      <c r="L761" s="95" t="s">
        <v>36</v>
      </c>
      <c r="M761" s="527">
        <f>'Të dhënat për Lib. amë'!$G$46</f>
        <v>0</v>
      </c>
      <c r="N761" s="527"/>
      <c r="O761" s="522" t="s">
        <v>84</v>
      </c>
      <c r="P761" s="522"/>
      <c r="Q761" s="522"/>
      <c r="R761" s="532">
        <f>'Të dhënat për Lib. amë'!$I$46</f>
        <v>0</v>
      </c>
      <c r="S761" s="532"/>
      <c r="T761" s="532"/>
      <c r="U761" s="533"/>
    </row>
    <row r="762" spans="1:21" ht="15" customHeight="1" x14ac:dyDescent="0.2">
      <c r="A762" s="135"/>
      <c r="B762" s="97" t="s">
        <v>85</v>
      </c>
      <c r="C762" s="114">
        <f>'Të dhënat për Lib. amë'!$J$23</f>
        <v>0</v>
      </c>
      <c r="D762" s="522" t="s">
        <v>86</v>
      </c>
      <c r="E762" s="522"/>
      <c r="F762" s="112">
        <f>'Të dhënat për Lib. amë'!$K$23</f>
        <v>0</v>
      </c>
      <c r="G762" s="562"/>
      <c r="H762" s="562"/>
      <c r="I762" s="562"/>
      <c r="J762" s="563"/>
      <c r="K762" s="135"/>
      <c r="L762" s="97" t="s">
        <v>85</v>
      </c>
      <c r="M762" s="114">
        <f>'Të dhënat për Lib. amë'!$J$46</f>
        <v>0</v>
      </c>
      <c r="N762" s="522" t="s">
        <v>86</v>
      </c>
      <c r="O762" s="522"/>
      <c r="P762" s="112">
        <f>'Të dhënat për Lib. amë'!$K$46</f>
        <v>0</v>
      </c>
      <c r="Q762" s="534"/>
      <c r="R762" s="534"/>
      <c r="S762" s="534"/>
      <c r="T762" s="534"/>
      <c r="U762" s="564"/>
    </row>
    <row r="763" spans="1:21" ht="15" customHeight="1" x14ac:dyDescent="0.2">
      <c r="A763" s="135"/>
      <c r="B763" s="98" t="s">
        <v>94</v>
      </c>
      <c r="C763" s="112">
        <f>'Të dhënat për Lib. amë'!$L$23</f>
        <v>0</v>
      </c>
      <c r="D763" s="94" t="s">
        <v>95</v>
      </c>
      <c r="E763" s="111">
        <f>'Të dhënat për Lib. amë'!$M$23</f>
        <v>0</v>
      </c>
      <c r="F763" s="95" t="s">
        <v>96</v>
      </c>
      <c r="G763" s="569">
        <f>'Të dhënat për Lib. amë'!$N$23</f>
        <v>0</v>
      </c>
      <c r="H763" s="569"/>
      <c r="I763" s="97" t="s">
        <v>113</v>
      </c>
      <c r="J763" s="210">
        <f>'Të dhënat për Lib. amë'!$O$23</f>
        <v>0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9">
        <f>'Të dhënat për Lib. amë'!$N$46</f>
        <v>0</v>
      </c>
      <c r="R763" s="569"/>
      <c r="S763" s="97" t="s">
        <v>113</v>
      </c>
      <c r="T763" s="527">
        <f>'Të dhënat për Lib. amë'!$O$46</f>
        <v>0</v>
      </c>
      <c r="U763" s="528"/>
    </row>
    <row r="764" spans="1:21" ht="15" customHeight="1" x14ac:dyDescent="0.2">
      <c r="A764" s="135"/>
      <c r="B764" s="534" t="s">
        <v>92</v>
      </c>
      <c r="C764" s="534"/>
      <c r="D764" s="110">
        <f>'Të dhënat për Lib. amë'!$A$23</f>
        <v>19</v>
      </c>
      <c r="E764" s="522" t="s">
        <v>93</v>
      </c>
      <c r="F764" s="522"/>
      <c r="G764" s="522"/>
      <c r="H764" s="527">
        <f>$D$764</f>
        <v>19</v>
      </c>
      <c r="I764" s="527"/>
      <c r="J764" s="528"/>
      <c r="K764" s="135"/>
      <c r="L764" s="534" t="s">
        <v>92</v>
      </c>
      <c r="M764" s="534"/>
      <c r="N764" s="110">
        <f>'Të dhënat për Lib. amë'!$A$46</f>
        <v>42</v>
      </c>
      <c r="O764" s="522" t="s">
        <v>93</v>
      </c>
      <c r="P764" s="522"/>
      <c r="Q764" s="522"/>
      <c r="R764" s="527">
        <f>$N$764</f>
        <v>42</v>
      </c>
      <c r="S764" s="527"/>
      <c r="T764" s="527"/>
      <c r="U764" s="528"/>
    </row>
    <row r="765" spans="1:21" ht="15" customHeight="1" x14ac:dyDescent="0.2">
      <c r="A765" s="135"/>
      <c r="B765" s="570" t="s">
        <v>98</v>
      </c>
      <c r="C765" s="570"/>
      <c r="D765" s="527">
        <f>'Të dhënat për Lib. amë'!$P$23</f>
        <v>0</v>
      </c>
      <c r="E765" s="527"/>
      <c r="F765" s="527"/>
      <c r="G765" s="527"/>
      <c r="H765" s="527"/>
      <c r="I765" s="527"/>
      <c r="J765" s="528"/>
      <c r="K765" s="135"/>
      <c r="L765" s="570" t="s">
        <v>98</v>
      </c>
      <c r="M765" s="570"/>
      <c r="N765" s="527">
        <f>'Të dhënat për Lib. amë'!$P$46</f>
        <v>0</v>
      </c>
      <c r="O765" s="527"/>
      <c r="P765" s="527"/>
      <c r="Q765" s="527"/>
      <c r="R765" s="527"/>
      <c r="S765" s="527"/>
      <c r="T765" s="527"/>
      <c r="U765" s="528"/>
    </row>
    <row r="766" spans="1:21" ht="15" customHeight="1" x14ac:dyDescent="0.3">
      <c r="A766" s="529" t="s">
        <v>91</v>
      </c>
      <c r="B766" s="530"/>
      <c r="C766" s="530"/>
      <c r="D766" s="530"/>
      <c r="E766" s="530"/>
      <c r="F766" s="530"/>
      <c r="G766" s="530"/>
      <c r="H766" s="530"/>
      <c r="I766" s="530"/>
      <c r="J766" s="531"/>
      <c r="K766" s="529" t="s">
        <v>91</v>
      </c>
      <c r="L766" s="530"/>
      <c r="M766" s="530"/>
      <c r="N766" s="530"/>
      <c r="O766" s="530"/>
      <c r="P766" s="530"/>
      <c r="Q766" s="530"/>
      <c r="R766" s="530"/>
      <c r="S766" s="530"/>
      <c r="T766" s="530"/>
      <c r="U766" s="531"/>
    </row>
    <row r="767" spans="1:21" ht="15" customHeight="1" x14ac:dyDescent="0.2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18" t="s">
        <v>105</v>
      </c>
      <c r="G767" s="518"/>
      <c r="H767" s="518"/>
      <c r="I767" s="527">
        <f>'Të dhënat për Lib. amë'!$S$23</f>
        <v>0</v>
      </c>
      <c r="J767" s="528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18" t="s">
        <v>105</v>
      </c>
      <c r="Q767" s="518"/>
      <c r="R767" s="518"/>
      <c r="S767" s="527">
        <f>'Të dhënat për Lib. amë'!$S$46</f>
        <v>0</v>
      </c>
      <c r="T767" s="527"/>
      <c r="U767" s="528"/>
    </row>
    <row r="768" spans="1:21" ht="15" customHeight="1" x14ac:dyDescent="0.2">
      <c r="A768" s="135"/>
      <c r="B768" s="98" t="s">
        <v>110</v>
      </c>
      <c r="C768" s="111">
        <f>'Të dhënat për Lib. amë'!$T$23</f>
        <v>0</v>
      </c>
      <c r="D768" s="114">
        <f>'Të dhënat për Lib. amë'!$U$23</f>
        <v>0</v>
      </c>
      <c r="E768" s="101" t="s">
        <v>111</v>
      </c>
      <c r="F768" s="113">
        <f>'Të dhënat për Lib. amë'!$V$23</f>
        <v>0</v>
      </c>
      <c r="G768" s="518" t="s">
        <v>112</v>
      </c>
      <c r="H768" s="518"/>
      <c r="I768" s="527">
        <f>'Të dhënat për Lib. amë'!$W$23</f>
        <v>0</v>
      </c>
      <c r="J768" s="528"/>
      <c r="K768" s="135"/>
      <c r="L768" s="98" t="s">
        <v>110</v>
      </c>
      <c r="M768" s="111">
        <f>'Të dhënat për Lib. amë'!$T$46</f>
        <v>0</v>
      </c>
      <c r="N768" s="103">
        <f>'Të dhënat për Lib. amë'!$U$46</f>
        <v>0</v>
      </c>
      <c r="O768" s="101" t="s">
        <v>111</v>
      </c>
      <c r="P768" s="113">
        <f>'Të dhënat për Lib. amë'!$V$46</f>
        <v>0</v>
      </c>
      <c r="Q768" s="518" t="s">
        <v>112</v>
      </c>
      <c r="R768" s="518"/>
      <c r="S768" s="527">
        <f>'Të dhënat për Lib. amë'!$W$46</f>
        <v>0</v>
      </c>
      <c r="T768" s="527"/>
      <c r="U768" s="528"/>
    </row>
    <row r="769" spans="1:21" ht="15" customHeight="1" x14ac:dyDescent="0.3">
      <c r="A769" s="529" t="s">
        <v>108</v>
      </c>
      <c r="B769" s="530"/>
      <c r="C769" s="530"/>
      <c r="D769" s="530"/>
      <c r="E769" s="530"/>
      <c r="F769" s="530"/>
      <c r="G769" s="530"/>
      <c r="H769" s="530"/>
      <c r="I769" s="530"/>
      <c r="J769" s="531"/>
      <c r="K769" s="529" t="s">
        <v>108</v>
      </c>
      <c r="L769" s="530"/>
      <c r="M769" s="530"/>
      <c r="N769" s="530"/>
      <c r="O769" s="530"/>
      <c r="P769" s="530"/>
      <c r="Q769" s="530"/>
      <c r="R769" s="530"/>
      <c r="S769" s="530"/>
      <c r="T769" s="530"/>
      <c r="U769" s="531"/>
    </row>
    <row r="770" spans="1:21" ht="15" customHeight="1" x14ac:dyDescent="0.2">
      <c r="A770" s="135"/>
      <c r="B770" s="518" t="s">
        <v>107</v>
      </c>
      <c r="C770" s="518"/>
      <c r="D770" s="114">
        <f>'Të dhënat për Lib. amë'!$X$23</f>
        <v>0</v>
      </c>
      <c r="E770" s="519" t="s">
        <v>109</v>
      </c>
      <c r="F770" s="519"/>
      <c r="G770" s="519"/>
      <c r="H770" s="519"/>
      <c r="I770" s="527">
        <f>'Të dhënat për Lib. amë'!$Y$23</f>
        <v>0</v>
      </c>
      <c r="J770" s="528"/>
      <c r="K770" s="135"/>
      <c r="L770" s="518" t="s">
        <v>107</v>
      </c>
      <c r="M770" s="518"/>
      <c r="N770" s="114">
        <f>'Të dhënat për Lib. amë'!$X$46</f>
        <v>0</v>
      </c>
      <c r="O770" s="519" t="s">
        <v>109</v>
      </c>
      <c r="P770" s="519"/>
      <c r="Q770" s="519"/>
      <c r="R770" s="519"/>
      <c r="S770" s="527">
        <f>'Të dhënat për Lib. amë'!$Y$46</f>
        <v>0</v>
      </c>
      <c r="T770" s="527"/>
      <c r="U770" s="528"/>
    </row>
    <row r="771" spans="1:21" ht="15" customHeight="1" thickBot="1" x14ac:dyDescent="0.25">
      <c r="A771" s="135"/>
      <c r="B771" s="98" t="s">
        <v>115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115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Top="1" thickBot="1" x14ac:dyDescent="0.3">
      <c r="A772" s="541" t="s">
        <v>82</v>
      </c>
      <c r="B772" s="543" t="s">
        <v>81</v>
      </c>
      <c r="C772" s="545" t="s">
        <v>5</v>
      </c>
      <c r="D772" s="546"/>
      <c r="E772" s="546"/>
      <c r="F772" s="546"/>
      <c r="G772" s="546"/>
      <c r="H772" s="546"/>
      <c r="I772" s="546"/>
      <c r="J772" s="547"/>
      <c r="K772" s="541" t="s">
        <v>82</v>
      </c>
      <c r="L772" s="543" t="s">
        <v>81</v>
      </c>
      <c r="M772" s="545" t="s">
        <v>5</v>
      </c>
      <c r="N772" s="546"/>
      <c r="O772" s="546"/>
      <c r="P772" s="546"/>
      <c r="Q772" s="546"/>
      <c r="R772" s="546"/>
      <c r="S772" s="546"/>
      <c r="T772" s="546"/>
      <c r="U772" s="547"/>
    </row>
    <row r="773" spans="1:21" ht="50.1" customHeight="1" thickBot="1" x14ac:dyDescent="0.3">
      <c r="A773" s="542"/>
      <c r="B773" s="544"/>
      <c r="C773" s="93" t="s">
        <v>78</v>
      </c>
      <c r="D773" s="93" t="s">
        <v>77</v>
      </c>
      <c r="E773" s="93" t="s">
        <v>80</v>
      </c>
      <c r="F773" s="93" t="s">
        <v>79</v>
      </c>
      <c r="G773" s="548"/>
      <c r="H773" s="550"/>
      <c r="I773" s="550"/>
      <c r="J773" s="558" t="s">
        <v>90</v>
      </c>
      <c r="K773" s="542"/>
      <c r="L773" s="544"/>
      <c r="M773" s="93" t="s">
        <v>78</v>
      </c>
      <c r="N773" s="93" t="s">
        <v>77</v>
      </c>
      <c r="O773" s="93" t="s">
        <v>80</v>
      </c>
      <c r="P773" s="93" t="s">
        <v>79</v>
      </c>
      <c r="Q773" s="548"/>
      <c r="R773" s="550"/>
      <c r="S773" s="550"/>
      <c r="T773" s="571" t="s">
        <v>90</v>
      </c>
      <c r="U773" s="576"/>
    </row>
    <row r="774" spans="1:21" ht="15" customHeight="1" thickBot="1" x14ac:dyDescent="0.3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Shkëlq.(5)</v>
      </c>
      <c r="D774" s="151"/>
      <c r="E774" s="81"/>
      <c r="F774" s="150" t="str">
        <f>IF(OR(D774=0),C774,D774)</f>
        <v>Shkëlq.(5)</v>
      </c>
      <c r="G774" s="549"/>
      <c r="H774" s="551"/>
      <c r="I774" s="551"/>
      <c r="J774" s="559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9"/>
      <c r="R774" s="551"/>
      <c r="S774" s="551"/>
      <c r="T774" s="572"/>
      <c r="U774" s="525"/>
    </row>
    <row r="775" spans="1:21" ht="15" customHeight="1" thickBot="1" x14ac:dyDescent="0.3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Shkëlq.(5)</v>
      </c>
      <c r="D775" s="151"/>
      <c r="E775" s="81"/>
      <c r="F775" s="150" t="str">
        <f t="shared" ref="F775:F788" si="36">IF(OR(D775=0),C775,D775)</f>
        <v>Shkëlq.(5)</v>
      </c>
      <c r="G775" s="549"/>
      <c r="H775" s="551"/>
      <c r="I775" s="551"/>
      <c r="J775" s="559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t="shared" ref="P775:P788" si="37">IF(OR(N775=0),M775,N775)</f>
        <v>-</v>
      </c>
      <c r="Q775" s="549"/>
      <c r="R775" s="551"/>
      <c r="S775" s="551"/>
      <c r="T775" s="572"/>
      <c r="U775" s="525"/>
    </row>
    <row r="776" spans="1:21" ht="15" customHeight="1" thickBot="1" x14ac:dyDescent="0.3">
      <c r="A776" s="137">
        <v>3</v>
      </c>
      <c r="B776" s="80" t="str">
        <f>'Të dhënat për Lib. amë'!$AB$4</f>
        <v>Matematikë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Shkëlq.(5)</v>
      </c>
      <c r="D776" s="151"/>
      <c r="E776" s="81"/>
      <c r="F776" s="150" t="str">
        <f t="shared" si="36"/>
        <v>Shkëlq.(5)</v>
      </c>
      <c r="G776" s="549"/>
      <c r="H776" s="551"/>
      <c r="I776" s="551"/>
      <c r="J776" s="559"/>
      <c r="K776" s="137">
        <v>3</v>
      </c>
      <c r="L776" s="80" t="str">
        <f>'Të dhënat për Lib. amë'!$AB$4</f>
        <v>Matematikë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9"/>
      <c r="R776" s="551"/>
      <c r="S776" s="551"/>
      <c r="T776" s="572"/>
      <c r="U776" s="525"/>
    </row>
    <row r="777" spans="1:21" ht="15" customHeight="1" thickBot="1" x14ac:dyDescent="0.3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Shkëlq.(5)</v>
      </c>
      <c r="D777" s="151"/>
      <c r="E777" s="81"/>
      <c r="F777" s="150" t="str">
        <f t="shared" si="36"/>
        <v>Shkëlq.(5)</v>
      </c>
      <c r="G777" s="549"/>
      <c r="H777" s="551"/>
      <c r="I777" s="551"/>
      <c r="J777" s="559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9"/>
      <c r="R777" s="551"/>
      <c r="S777" s="551"/>
      <c r="T777" s="572"/>
      <c r="U777" s="525"/>
    </row>
    <row r="778" spans="1:21" ht="15" customHeight="1" thickBot="1" x14ac:dyDescent="0.3">
      <c r="A778" s="137">
        <v>5</v>
      </c>
      <c r="B778" s="80" t="str">
        <f>'Të dhënat për Lib. amë'!$AD$4</f>
        <v>Fizikë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Shkëlq.(5)</v>
      </c>
      <c r="D778" s="153"/>
      <c r="E778" s="81"/>
      <c r="F778" s="150" t="str">
        <f t="shared" si="36"/>
        <v>Shkëlq.(5)</v>
      </c>
      <c r="G778" s="549"/>
      <c r="H778" s="551"/>
      <c r="I778" s="551"/>
      <c r="J778" s="559"/>
      <c r="K778" s="137">
        <v>5</v>
      </c>
      <c r="L778" s="80" t="str">
        <f>'Të dhënat për Lib. amë'!$AD$4</f>
        <v>Fizikë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9"/>
      <c r="R778" s="551"/>
      <c r="S778" s="551"/>
      <c r="T778" s="572"/>
      <c r="U778" s="525"/>
    </row>
    <row r="779" spans="1:21" ht="15" customHeight="1" thickBot="1" x14ac:dyDescent="0.3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9"/>
      <c r="H779" s="551"/>
      <c r="I779" s="551"/>
      <c r="J779" s="559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9"/>
      <c r="R779" s="551"/>
      <c r="S779" s="551"/>
      <c r="T779" s="572"/>
      <c r="U779" s="525"/>
    </row>
    <row r="780" spans="1:21" ht="15" customHeight="1" thickBot="1" x14ac:dyDescent="0.3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Shkëlq.(5)</v>
      </c>
      <c r="D780" s="151"/>
      <c r="E780" s="81"/>
      <c r="F780" s="150" t="str">
        <f t="shared" si="36"/>
        <v>Shkëlq.(5)</v>
      </c>
      <c r="G780" s="554" t="s">
        <v>87</v>
      </c>
      <c r="H780" s="556" t="s">
        <v>88</v>
      </c>
      <c r="I780" s="556" t="s">
        <v>89</v>
      </c>
      <c r="J780" s="525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54" t="s">
        <v>87</v>
      </c>
      <c r="R780" s="556" t="s">
        <v>88</v>
      </c>
      <c r="S780" s="556" t="s">
        <v>89</v>
      </c>
      <c r="T780" s="522"/>
      <c r="U780" s="525"/>
    </row>
    <row r="781" spans="1:21" ht="15" customHeight="1" thickBot="1" x14ac:dyDescent="0.3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Shkëlq.(5)</v>
      </c>
      <c r="D781" s="151"/>
      <c r="E781" s="81"/>
      <c r="F781" s="150" t="str">
        <f t="shared" si="36"/>
        <v>Shkëlq.(5)</v>
      </c>
      <c r="G781" s="554"/>
      <c r="H781" s="556"/>
      <c r="I781" s="556"/>
      <c r="J781" s="525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54"/>
      <c r="R781" s="556"/>
      <c r="S781" s="556"/>
      <c r="T781" s="522"/>
      <c r="U781" s="525"/>
    </row>
    <row r="782" spans="1:21" ht="15" customHeight="1" thickBot="1" x14ac:dyDescent="0.3">
      <c r="A782" s="137">
        <v>9</v>
      </c>
      <c r="B782" s="80" t="str">
        <f>'Të dhënat për Lib. amë'!$AH$4</f>
        <v>Edukatë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Shkëlq.(5)</v>
      </c>
      <c r="D782" s="151"/>
      <c r="E782" s="81"/>
      <c r="F782" s="150" t="str">
        <f t="shared" si="36"/>
        <v>Shkëlq.(5)</v>
      </c>
      <c r="G782" s="554"/>
      <c r="H782" s="556"/>
      <c r="I782" s="556"/>
      <c r="J782" s="525"/>
      <c r="K782" s="137">
        <v>9</v>
      </c>
      <c r="L782" s="80" t="str">
        <f>'Të dhënat për Lib. amë'!$AH$4</f>
        <v>Edukatë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54"/>
      <c r="R782" s="556"/>
      <c r="S782" s="556"/>
      <c r="T782" s="522"/>
      <c r="U782" s="525"/>
    </row>
    <row r="783" spans="1:21" ht="15" customHeight="1" thickBot="1" x14ac:dyDescent="0.3">
      <c r="A783" s="137">
        <v>10</v>
      </c>
      <c r="B783" s="80" t="str">
        <f>'Të dhënat për Lib. amë'!$AI$4</f>
        <v>Edukatë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Shkëlq.(5)</v>
      </c>
      <c r="D783" s="151"/>
      <c r="E783" s="81"/>
      <c r="F783" s="150" t="str">
        <f t="shared" si="36"/>
        <v>Shkëlq.(5)</v>
      </c>
      <c r="G783" s="554"/>
      <c r="H783" s="556"/>
      <c r="I783" s="556"/>
      <c r="J783" s="525"/>
      <c r="K783" s="137">
        <v>10</v>
      </c>
      <c r="L783" s="80" t="str">
        <f>'Të dhënat për Lib. amë'!$AI$4</f>
        <v>Edukatë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54"/>
      <c r="R783" s="556"/>
      <c r="S783" s="556"/>
      <c r="T783" s="522"/>
      <c r="U783" s="525"/>
    </row>
    <row r="784" spans="1:21" ht="15" customHeight="1" thickBot="1" x14ac:dyDescent="0.3">
      <c r="A784" s="137">
        <v>11</v>
      </c>
      <c r="B784" s="80" t="str">
        <f>'Të dhënat për Lib. amë'!$AJ$4</f>
        <v>Edukatë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Shkëlq.(5)</v>
      </c>
      <c r="D784" s="151"/>
      <c r="E784" s="81"/>
      <c r="F784" s="150" t="str">
        <f t="shared" si="36"/>
        <v>Shkëlq.(5)</v>
      </c>
      <c r="G784" s="554"/>
      <c r="H784" s="556"/>
      <c r="I784" s="556"/>
      <c r="J784" s="525"/>
      <c r="K784" s="137">
        <v>11</v>
      </c>
      <c r="L784" s="80" t="str">
        <f>'Të dhënat për Lib. amë'!$AJ$4</f>
        <v>Edukatë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54"/>
      <c r="R784" s="556"/>
      <c r="S784" s="556"/>
      <c r="T784" s="522"/>
      <c r="U784" s="525"/>
    </row>
    <row r="785" spans="1:21" ht="15" customHeight="1" thickBot="1" x14ac:dyDescent="0.3">
      <c r="A785" s="137">
        <v>12</v>
      </c>
      <c r="B785" s="80" t="str">
        <f>'Të dhënat për Lib. amë'!$AK$4</f>
        <v>Teknologji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Shkëlq.(5)</v>
      </c>
      <c r="D785" s="151"/>
      <c r="E785" s="81"/>
      <c r="F785" s="150" t="str">
        <f t="shared" si="36"/>
        <v>Shkëlq.(5)</v>
      </c>
      <c r="G785" s="554"/>
      <c r="H785" s="556"/>
      <c r="I785" s="556"/>
      <c r="J785" s="525"/>
      <c r="K785" s="137">
        <v>12</v>
      </c>
      <c r="L785" s="80" t="str">
        <f>'Të dhënat për Lib. amë'!$AK$4</f>
        <v>Teknologji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54"/>
      <c r="R785" s="556"/>
      <c r="S785" s="556"/>
      <c r="T785" s="522"/>
      <c r="U785" s="525"/>
    </row>
    <row r="786" spans="1:21" ht="15" customHeight="1" thickBot="1" x14ac:dyDescent="0.3">
      <c r="A786" s="137">
        <v>13</v>
      </c>
      <c r="B786" s="80" t="str">
        <f>'Të dhënat për Lib. amë'!$AL$4</f>
        <v>Edukatë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Shkëlq.(5)</v>
      </c>
      <c r="D786" s="151"/>
      <c r="E786" s="81"/>
      <c r="F786" s="150" t="str">
        <f t="shared" si="36"/>
        <v>Shkëlq.(5)</v>
      </c>
      <c r="G786" s="554"/>
      <c r="H786" s="556"/>
      <c r="I786" s="556"/>
      <c r="J786" s="525"/>
      <c r="K786" s="137">
        <v>13</v>
      </c>
      <c r="L786" s="80" t="str">
        <f>'Të dhënat për Lib. amë'!$AL$4</f>
        <v>Edukatë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54"/>
      <c r="R786" s="556"/>
      <c r="S786" s="556"/>
      <c r="T786" s="522"/>
      <c r="U786" s="525"/>
    </row>
    <row r="787" spans="1:21" ht="15" customHeight="1" thickBot="1" x14ac:dyDescent="0.3">
      <c r="A787" s="137">
        <v>14</v>
      </c>
      <c r="B787" s="80" t="str">
        <f>'Të dhënat për Lib. amë'!$AM$4</f>
        <v>Mz. Ekologjia dhe mjedisi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54"/>
      <c r="H787" s="556"/>
      <c r="I787" s="556"/>
      <c r="J787" s="525"/>
      <c r="K787" s="137">
        <v>14</v>
      </c>
      <c r="L787" s="80" t="str">
        <f>'Të dhënat për Lib. amë'!$AM$4</f>
        <v>Mz. Ekologjia dhe mjedisi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54"/>
      <c r="R787" s="556"/>
      <c r="S787" s="556"/>
      <c r="T787" s="522"/>
      <c r="U787" s="525"/>
    </row>
    <row r="788" spans="1:21" ht="15" customHeight="1" thickBot="1" x14ac:dyDescent="0.3">
      <c r="A788" s="137">
        <v>15</v>
      </c>
      <c r="B788" s="80" t="str">
        <f>'Të dhënat për Lib. amë'!$AN$4</f>
        <v>Mz. Anglisht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54"/>
      <c r="H788" s="556"/>
      <c r="I788" s="556"/>
      <c r="J788" s="525"/>
      <c r="K788" s="137">
        <v>15</v>
      </c>
      <c r="L788" s="80" t="str">
        <f>'Të dhënat për Lib. amë'!$AN$4</f>
        <v>Mz. Anglisht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54"/>
      <c r="R788" s="556"/>
      <c r="S788" s="556"/>
      <c r="T788" s="522"/>
      <c r="U788" s="525"/>
    </row>
    <row r="789" spans="1:21" ht="15" customHeight="1" thickBot="1" x14ac:dyDescent="0.3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54"/>
      <c r="H789" s="556"/>
      <c r="I789" s="556"/>
      <c r="J789" s="525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54"/>
      <c r="R789" s="556"/>
      <c r="S789" s="556"/>
      <c r="T789" s="522"/>
      <c r="U789" s="525"/>
    </row>
    <row r="790" spans="1:21" ht="15" customHeight="1" thickBot="1" x14ac:dyDescent="0.3">
      <c r="A790" s="138"/>
      <c r="B790" s="105" t="str">
        <f>'Të dhënat për Lib. amë'!$AO$4</f>
        <v>Nota mesatare</v>
      </c>
      <c r="C790" s="106">
        <f>'Të dhënat për Lib. amë'!$AO$23</f>
        <v>5</v>
      </c>
      <c r="D790" s="106"/>
      <c r="E790" s="106"/>
      <c r="F790" s="152">
        <f>$C$790</f>
        <v>5</v>
      </c>
      <c r="G790" s="555"/>
      <c r="H790" s="557"/>
      <c r="I790" s="557"/>
      <c r="J790" s="526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55"/>
      <c r="R790" s="557"/>
      <c r="S790" s="557"/>
      <c r="T790" s="577"/>
      <c r="U790" s="526"/>
    </row>
    <row r="791" spans="1:21" ht="14.1" customHeight="1" thickTop="1" x14ac:dyDescent="0.2">
      <c r="A791" s="139"/>
      <c r="B791" s="535" t="s">
        <v>126</v>
      </c>
      <c r="C791" s="535"/>
      <c r="D791" s="535"/>
      <c r="E791" s="140">
        <f>$I$770</f>
        <v>0</v>
      </c>
      <c r="F791" s="131" t="s">
        <v>104</v>
      </c>
      <c r="G791" s="552" t="str">
        <f>IF(F790=0,"I pa notuar",IF(F790=1,"Pamjaftueshëm (1)",IF(F790&lt;2.5,"Mjaftueshëm(2)",IF(F790&lt;3.5,"Mirë(3)",IF(F790&lt;4.5,"Shumë mirë(4)","Shkëlqyeshëm(5)")))))</f>
        <v>Shkëlqyeshëm(5)</v>
      </c>
      <c r="H791" s="552"/>
      <c r="I791" s="552"/>
      <c r="J791" s="553"/>
      <c r="K791" s="139"/>
      <c r="L791" s="535" t="s">
        <v>116</v>
      </c>
      <c r="M791" s="535"/>
      <c r="N791" s="535"/>
      <c r="O791" s="140">
        <f>$S$770</f>
        <v>0</v>
      </c>
      <c r="P791" s="131" t="s">
        <v>104</v>
      </c>
      <c r="Q791" s="552" t="str">
        <f>IF(P790=0,"I pa notuar",IF(P790=1,"Pamjaftueshëm (1)",IF(P790&lt;2.5,"Mjaftueshëm(2)",IF(P790&lt;3.5,"Mirë(3)",IF(P790&lt;4.5,"Shumë mirë(4)","Shkëlqyeshëm(5)")))))</f>
        <v>I pa notuar</v>
      </c>
      <c r="R791" s="552"/>
      <c r="S791" s="552"/>
      <c r="T791" s="552"/>
      <c r="U791" s="553"/>
    </row>
    <row r="792" spans="1:21" ht="14.1" customHeight="1" x14ac:dyDescent="0.2">
      <c r="A792" s="139"/>
      <c r="B792" s="536" t="s">
        <v>117</v>
      </c>
      <c r="C792" s="536"/>
      <c r="D792" s="536"/>
      <c r="E792" s="536"/>
      <c r="F792" s="538"/>
      <c r="G792" s="538"/>
      <c r="H792" s="538"/>
      <c r="I792" s="538"/>
      <c r="J792" s="539"/>
      <c r="K792" s="139"/>
      <c r="L792" s="534" t="s">
        <v>117</v>
      </c>
      <c r="M792" s="534"/>
      <c r="N792" s="534"/>
      <c r="O792" s="534"/>
      <c r="P792" s="524"/>
      <c r="Q792" s="524"/>
      <c r="R792" s="524"/>
      <c r="S792" s="524"/>
      <c r="T792" s="524"/>
      <c r="U792" s="537"/>
    </row>
    <row r="793" spans="1:21" ht="14.1" customHeight="1" x14ac:dyDescent="0.2">
      <c r="A793" s="139"/>
      <c r="B793" s="538"/>
      <c r="C793" s="538"/>
      <c r="D793" s="538"/>
      <c r="E793" s="538"/>
      <c r="F793" s="538"/>
      <c r="G793" s="538"/>
      <c r="H793" s="538"/>
      <c r="I793" s="538"/>
      <c r="J793" s="539"/>
      <c r="K793" s="139"/>
      <c r="L793" s="524"/>
      <c r="M793" s="524"/>
      <c r="N793" s="524"/>
      <c r="O793" s="524"/>
      <c r="P793" s="524"/>
      <c r="Q793" s="524"/>
      <c r="R793" s="524"/>
      <c r="S793" s="524"/>
      <c r="T793" s="524"/>
      <c r="U793" s="537"/>
    </row>
    <row r="794" spans="1:21" ht="14.1" customHeight="1" x14ac:dyDescent="0.2">
      <c r="A794" s="139"/>
      <c r="B794" s="141" t="s">
        <v>118</v>
      </c>
      <c r="C794" s="111">
        <f>SUM(E794,H794)</f>
        <v>0</v>
      </c>
      <c r="D794" s="141" t="s">
        <v>119</v>
      </c>
      <c r="E794" s="143">
        <f>'Të dhënat për Lib. amë'!$AR$23</f>
        <v>0</v>
      </c>
      <c r="F794" s="540" t="s">
        <v>120</v>
      </c>
      <c r="G794" s="540"/>
      <c r="H794" s="527">
        <f>'Të dhënat për Lib. amë'!$AS$23</f>
        <v>0</v>
      </c>
      <c r="I794" s="527"/>
      <c r="J794" s="528"/>
      <c r="K794" s="139"/>
      <c r="L794" s="141" t="s">
        <v>118</v>
      </c>
      <c r="M794" s="111">
        <f>SUM(O794,R794)</f>
        <v>0</v>
      </c>
      <c r="N794" s="141" t="s">
        <v>119</v>
      </c>
      <c r="O794" s="111">
        <f>'Të dhënat për Lib. amë'!$AR$46</f>
        <v>0</v>
      </c>
      <c r="P794" s="540" t="s">
        <v>120</v>
      </c>
      <c r="Q794" s="540"/>
      <c r="R794" s="527">
        <f>'Të dhënat për Lib. amë'!$AS$46</f>
        <v>0</v>
      </c>
      <c r="S794" s="527"/>
      <c r="T794" s="527"/>
      <c r="U794" s="528"/>
    </row>
    <row r="795" spans="1:21" ht="14.1" customHeight="1" x14ac:dyDescent="0.2">
      <c r="A795" s="139"/>
      <c r="B795" s="522" t="s">
        <v>121</v>
      </c>
      <c r="C795" s="522"/>
      <c r="D795" s="524"/>
      <c r="E795" s="524"/>
      <c r="F795" s="524"/>
      <c r="G795" s="524"/>
      <c r="H795" s="524"/>
      <c r="I795" s="524"/>
      <c r="J795" s="537"/>
      <c r="K795" s="139"/>
      <c r="L795" s="522" t="s">
        <v>121</v>
      </c>
      <c r="M795" s="522"/>
      <c r="N795" s="527"/>
      <c r="O795" s="527"/>
      <c r="P795" s="527"/>
      <c r="Q795" s="527"/>
      <c r="R795" s="527"/>
      <c r="S795" s="527"/>
      <c r="T795" s="527"/>
      <c r="U795" s="528"/>
    </row>
    <row r="796" spans="1:21" ht="14.1" customHeight="1" x14ac:dyDescent="0.2">
      <c r="A796" s="139"/>
      <c r="B796" s="522" t="s">
        <v>122</v>
      </c>
      <c r="C796" s="522"/>
      <c r="D796" s="523">
        <f>$D$40</f>
        <v>0</v>
      </c>
      <c r="E796" s="523"/>
      <c r="F796" s="131" t="s">
        <v>123</v>
      </c>
      <c r="G796" s="524">
        <f>$G$40</f>
        <v>0</v>
      </c>
      <c r="H796" s="524"/>
      <c r="I796" s="524"/>
      <c r="J796" s="209"/>
      <c r="K796" s="139"/>
      <c r="L796" s="522" t="s">
        <v>122</v>
      </c>
      <c r="M796" s="522"/>
      <c r="N796" s="523">
        <f>$D$40</f>
        <v>0</v>
      </c>
      <c r="O796" s="523"/>
      <c r="P796" s="131" t="s">
        <v>123</v>
      </c>
      <c r="Q796" s="524">
        <f>$G$40</f>
        <v>0</v>
      </c>
      <c r="R796" s="524"/>
      <c r="S796" s="524"/>
      <c r="T796" s="565"/>
      <c r="U796" s="566"/>
    </row>
    <row r="797" spans="1:21" ht="14.1" customHeight="1" x14ac:dyDescent="0.2">
      <c r="A797" s="139"/>
      <c r="B797" s="522" t="s">
        <v>124</v>
      </c>
      <c r="C797" s="522"/>
      <c r="D797" s="523"/>
      <c r="E797" s="523"/>
      <c r="F797" s="131" t="s">
        <v>123</v>
      </c>
      <c r="G797" s="524"/>
      <c r="H797" s="524"/>
      <c r="I797" s="524"/>
      <c r="J797" s="209"/>
      <c r="K797" s="139"/>
      <c r="L797" s="522" t="s">
        <v>124</v>
      </c>
      <c r="M797" s="522"/>
      <c r="N797" s="523"/>
      <c r="O797" s="523"/>
      <c r="P797" s="131" t="s">
        <v>123</v>
      </c>
      <c r="Q797" s="524"/>
      <c r="R797" s="524"/>
      <c r="S797" s="524"/>
      <c r="T797" s="565"/>
      <c r="U797" s="566"/>
    </row>
    <row r="798" spans="1:21" ht="14.1" customHeight="1" x14ac:dyDescent="0.2">
      <c r="A798" s="142"/>
      <c r="B798" s="520" t="s">
        <v>125</v>
      </c>
      <c r="C798" s="520"/>
      <c r="D798" s="520"/>
      <c r="E798" s="520"/>
      <c r="F798" s="521"/>
      <c r="G798" s="521"/>
      <c r="H798" s="521"/>
      <c r="I798" s="521"/>
      <c r="J798" s="207"/>
      <c r="K798" s="142"/>
      <c r="L798" s="520" t="s">
        <v>125</v>
      </c>
      <c r="M798" s="520"/>
      <c r="N798" s="520"/>
      <c r="O798" s="520"/>
      <c r="P798" s="521"/>
      <c r="Q798" s="521"/>
      <c r="R798" s="521"/>
      <c r="S798" s="521"/>
      <c r="T798" s="560"/>
      <c r="U798" s="561"/>
    </row>
    <row r="799" spans="1:21" ht="15" customHeight="1" x14ac:dyDescent="0.25">
      <c r="A799" s="132"/>
      <c r="B799" s="133" t="s">
        <v>72</v>
      </c>
      <c r="C799" s="134" t="str">
        <f>'Të dhënat për Lib. amë'!$B$5</f>
        <v>VIII</v>
      </c>
      <c r="D799" s="133" t="s">
        <v>73</v>
      </c>
      <c r="E799" s="134">
        <f>'Të dhënat për Lib. amë'!$C$5</f>
        <v>1</v>
      </c>
      <c r="F799" s="133"/>
      <c r="G799" s="573" t="s">
        <v>74</v>
      </c>
      <c r="H799" s="573"/>
      <c r="I799" s="574" t="str">
        <f>'Të dhënat për Lib. amë'!$D$5</f>
        <v>2014/2015</v>
      </c>
      <c r="J799" s="575"/>
      <c r="K799" s="132"/>
      <c r="L799" s="133" t="s">
        <v>72</v>
      </c>
      <c r="M799" s="134" t="str">
        <f>'Të dhënat për Lib. amë'!$B$5</f>
        <v>VIII</v>
      </c>
      <c r="N799" s="133" t="s">
        <v>73</v>
      </c>
      <c r="O799" s="134">
        <f>'Të dhënat për Lib. amë'!$C$5</f>
        <v>1</v>
      </c>
      <c r="P799" s="133"/>
      <c r="Q799" s="573" t="s">
        <v>74</v>
      </c>
      <c r="R799" s="573"/>
      <c r="S799" s="574" t="str">
        <f>'Të dhënat për Lib. amë'!$D$5</f>
        <v>2014/2015</v>
      </c>
      <c r="T799" s="574"/>
      <c r="U799" s="575"/>
    </row>
    <row r="800" spans="1:21" ht="15" customHeight="1" x14ac:dyDescent="0.2">
      <c r="A800" s="135"/>
      <c r="B800" s="95" t="s">
        <v>75</v>
      </c>
      <c r="C800" s="567" t="str">
        <f>'Të dhënat për Lib. amë'!$E$5</f>
        <v>Klasa e tetë</v>
      </c>
      <c r="D800" s="567"/>
      <c r="E800" s="567"/>
      <c r="F800" s="567"/>
      <c r="G800" s="567"/>
      <c r="H800" s="567"/>
      <c r="I800" s="567"/>
      <c r="J800" s="568"/>
      <c r="K800" s="135"/>
      <c r="L800" s="95" t="s">
        <v>75</v>
      </c>
      <c r="M800" s="567" t="str">
        <f>'Të dhënat për Lib. amë'!$E$5</f>
        <v>Klasa e tetë</v>
      </c>
      <c r="N800" s="567"/>
      <c r="O800" s="567"/>
      <c r="P800" s="567"/>
      <c r="Q800" s="567"/>
      <c r="R800" s="567"/>
      <c r="S800" s="567"/>
      <c r="T800" s="567"/>
      <c r="U800" s="568"/>
    </row>
    <row r="801" spans="1:21" ht="15" customHeight="1" x14ac:dyDescent="0.2">
      <c r="A801" s="135"/>
      <c r="B801" s="95" t="s">
        <v>76</v>
      </c>
      <c r="C801" s="567" t="str">
        <f>'Të dhënat për Lib. amë'!$F$5</f>
        <v>SH F M U"Shkëndija " Suharekë</v>
      </c>
      <c r="D801" s="567"/>
      <c r="E801" s="567"/>
      <c r="F801" s="567"/>
      <c r="G801" s="567"/>
      <c r="H801" s="567"/>
      <c r="I801" s="567"/>
      <c r="J801" s="568"/>
      <c r="K801" s="135"/>
      <c r="L801" s="95" t="s">
        <v>76</v>
      </c>
      <c r="M801" s="567" t="str">
        <f>'Të dhënat për Lib. amë'!$F$5</f>
        <v>SH F M U"Shkëndija " Suharekë</v>
      </c>
      <c r="N801" s="567"/>
      <c r="O801" s="567"/>
      <c r="P801" s="567"/>
      <c r="Q801" s="567"/>
      <c r="R801" s="567"/>
      <c r="S801" s="567"/>
      <c r="T801" s="567"/>
      <c r="U801" s="568"/>
    </row>
    <row r="802" spans="1:21" ht="15" customHeight="1" x14ac:dyDescent="0.3">
      <c r="A802" s="529" t="s">
        <v>83</v>
      </c>
      <c r="B802" s="530"/>
      <c r="C802" s="530"/>
      <c r="D802" s="530"/>
      <c r="E802" s="530"/>
      <c r="F802" s="530"/>
      <c r="G802" s="530"/>
      <c r="H802" s="530"/>
      <c r="I802" s="530"/>
      <c r="J802" s="531"/>
      <c r="K802" s="529" t="s">
        <v>83</v>
      </c>
      <c r="L802" s="530"/>
      <c r="M802" s="530"/>
      <c r="N802" s="530"/>
      <c r="O802" s="530"/>
      <c r="P802" s="530"/>
      <c r="Q802" s="530"/>
      <c r="R802" s="530"/>
      <c r="S802" s="530"/>
      <c r="T802" s="530"/>
      <c r="U802" s="531"/>
    </row>
    <row r="803" spans="1:21" ht="15" customHeight="1" x14ac:dyDescent="0.2">
      <c r="A803" s="135"/>
      <c r="B803" s="95" t="s">
        <v>36</v>
      </c>
      <c r="C803" s="527" t="str">
        <f>'Të dhënat për Lib. amë'!$G$24</f>
        <v>Kaltrina Kelmendi</v>
      </c>
      <c r="D803" s="527"/>
      <c r="E803" s="522" t="s">
        <v>84</v>
      </c>
      <c r="F803" s="522"/>
      <c r="G803" s="522"/>
      <c r="H803" s="532" t="str">
        <f>'Të dhënat për Lib. amë'!$I$24</f>
        <v>Kadri</v>
      </c>
      <c r="I803" s="532"/>
      <c r="J803" s="533"/>
      <c r="K803" s="135"/>
      <c r="L803" s="95" t="s">
        <v>36</v>
      </c>
      <c r="M803" s="527">
        <f>'Të dhënat për Lib. amë'!$G$47</f>
        <v>0</v>
      </c>
      <c r="N803" s="527"/>
      <c r="O803" s="522" t="s">
        <v>84</v>
      </c>
      <c r="P803" s="522"/>
      <c r="Q803" s="522"/>
      <c r="R803" s="532">
        <f>'Të dhënat për Lib. amë'!$I$47</f>
        <v>0</v>
      </c>
      <c r="S803" s="532"/>
      <c r="T803" s="532"/>
      <c r="U803" s="533"/>
    </row>
    <row r="804" spans="1:21" ht="15" customHeight="1" x14ac:dyDescent="0.2">
      <c r="A804" s="135"/>
      <c r="B804" s="97" t="s">
        <v>85</v>
      </c>
      <c r="C804" s="114">
        <f>'Të dhënat për Lib. amë'!$J$24</f>
        <v>0</v>
      </c>
      <c r="D804" s="522" t="s">
        <v>86</v>
      </c>
      <c r="E804" s="522"/>
      <c r="F804" s="112">
        <f>'Të dhënat për Lib. amë'!$K$24</f>
        <v>0</v>
      </c>
      <c r="G804" s="562"/>
      <c r="H804" s="562"/>
      <c r="I804" s="562"/>
      <c r="J804" s="563"/>
      <c r="K804" s="135"/>
      <c r="L804" s="97" t="s">
        <v>85</v>
      </c>
      <c r="M804" s="114">
        <f>'Të dhënat për Lib. amë'!$J$47</f>
        <v>0</v>
      </c>
      <c r="N804" s="522" t="s">
        <v>86</v>
      </c>
      <c r="O804" s="522"/>
      <c r="P804" s="112">
        <f>'Të dhënat për Lib. amë'!$K$47</f>
        <v>0</v>
      </c>
      <c r="Q804" s="534"/>
      <c r="R804" s="534"/>
      <c r="S804" s="534"/>
      <c r="T804" s="534"/>
      <c r="U804" s="564"/>
    </row>
    <row r="805" spans="1:21" ht="15" customHeight="1" x14ac:dyDescent="0.2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69">
        <f>'Të dhënat për Lib. amë'!$N$24</f>
        <v>0</v>
      </c>
      <c r="H805" s="569"/>
      <c r="I805" s="97" t="s">
        <v>113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9">
        <f>'Të dhënat për Lib. amë'!$N$47</f>
        <v>0</v>
      </c>
      <c r="R805" s="569"/>
      <c r="S805" s="97" t="s">
        <v>113</v>
      </c>
      <c r="T805" s="527">
        <f>'Të dhënat për Lib. amë'!$O$47</f>
        <v>0</v>
      </c>
      <c r="U805" s="528"/>
    </row>
    <row r="806" spans="1:21" ht="15" customHeight="1" x14ac:dyDescent="0.2">
      <c r="A806" s="135"/>
      <c r="B806" s="534" t="s">
        <v>92</v>
      </c>
      <c r="C806" s="534"/>
      <c r="D806" s="110">
        <f>'Të dhënat për Lib. amë'!$A$24</f>
        <v>20</v>
      </c>
      <c r="E806" s="522" t="s">
        <v>93</v>
      </c>
      <c r="F806" s="522"/>
      <c r="G806" s="522"/>
      <c r="H806" s="527">
        <f>$D$806</f>
        <v>20</v>
      </c>
      <c r="I806" s="527"/>
      <c r="J806" s="528"/>
      <c r="K806" s="135"/>
      <c r="L806" s="534" t="s">
        <v>92</v>
      </c>
      <c r="M806" s="534"/>
      <c r="N806" s="110">
        <f>'Të dhënat për Lib. amë'!$A$47</f>
        <v>43</v>
      </c>
      <c r="O806" s="522" t="s">
        <v>93</v>
      </c>
      <c r="P806" s="522"/>
      <c r="Q806" s="522"/>
      <c r="R806" s="527">
        <f>$N$806</f>
        <v>43</v>
      </c>
      <c r="S806" s="527"/>
      <c r="T806" s="527"/>
      <c r="U806" s="528"/>
    </row>
    <row r="807" spans="1:21" ht="15" customHeight="1" x14ac:dyDescent="0.2">
      <c r="A807" s="135"/>
      <c r="B807" s="570" t="s">
        <v>98</v>
      </c>
      <c r="C807" s="570"/>
      <c r="D807" s="527">
        <f>'Të dhënat për Lib. amë'!$P$24</f>
        <v>0</v>
      </c>
      <c r="E807" s="527"/>
      <c r="F807" s="527"/>
      <c r="G807" s="527"/>
      <c r="H807" s="527"/>
      <c r="I807" s="527"/>
      <c r="J807" s="528"/>
      <c r="K807" s="135"/>
      <c r="L807" s="570" t="s">
        <v>98</v>
      </c>
      <c r="M807" s="570"/>
      <c r="N807" s="527">
        <f>'Të dhënat për Lib. amë'!$P$47</f>
        <v>0</v>
      </c>
      <c r="O807" s="527"/>
      <c r="P807" s="527"/>
      <c r="Q807" s="527"/>
      <c r="R807" s="527"/>
      <c r="S807" s="527"/>
      <c r="T807" s="527"/>
      <c r="U807" s="528"/>
    </row>
    <row r="808" spans="1:21" ht="15" customHeight="1" x14ac:dyDescent="0.3">
      <c r="A808" s="529" t="s">
        <v>91</v>
      </c>
      <c r="B808" s="530"/>
      <c r="C808" s="530"/>
      <c r="D808" s="530"/>
      <c r="E808" s="530"/>
      <c r="F808" s="530"/>
      <c r="G808" s="530"/>
      <c r="H808" s="530"/>
      <c r="I808" s="530"/>
      <c r="J808" s="531"/>
      <c r="K808" s="529" t="s">
        <v>91</v>
      </c>
      <c r="L808" s="530"/>
      <c r="M808" s="530"/>
      <c r="N808" s="530"/>
      <c r="O808" s="530"/>
      <c r="P808" s="530"/>
      <c r="Q808" s="530"/>
      <c r="R808" s="530"/>
      <c r="S808" s="530"/>
      <c r="T808" s="530"/>
      <c r="U808" s="531"/>
    </row>
    <row r="809" spans="1:21" ht="15" customHeight="1" x14ac:dyDescent="0.2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18" t="s">
        <v>105</v>
      </c>
      <c r="G809" s="518"/>
      <c r="H809" s="518"/>
      <c r="I809" s="527">
        <f>'Të dhënat për Lib. amë'!$S$24</f>
        <v>0</v>
      </c>
      <c r="J809" s="528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18" t="s">
        <v>105</v>
      </c>
      <c r="Q809" s="518"/>
      <c r="R809" s="518"/>
      <c r="S809" s="527">
        <f>'Të dhënat për Lib. amë'!$S$47</f>
        <v>0</v>
      </c>
      <c r="T809" s="527"/>
      <c r="U809" s="528"/>
    </row>
    <row r="810" spans="1:21" ht="15" customHeight="1" x14ac:dyDescent="0.2">
      <c r="A810" s="135"/>
      <c r="B810" s="98" t="s">
        <v>110</v>
      </c>
      <c r="C810" s="111">
        <f>'Të dhënat për Lib. amë'!$T$24</f>
        <v>0</v>
      </c>
      <c r="D810" s="114">
        <f>'Të dhënat për Lib. amë'!$U$24</f>
        <v>0</v>
      </c>
      <c r="E810" s="101" t="s">
        <v>111</v>
      </c>
      <c r="F810" s="113">
        <f>'Të dhënat për Lib. amë'!$V$24</f>
        <v>0</v>
      </c>
      <c r="G810" s="518" t="s">
        <v>112</v>
      </c>
      <c r="H810" s="518"/>
      <c r="I810" s="527">
        <f>'Të dhënat për Lib. amë'!$W$24</f>
        <v>0</v>
      </c>
      <c r="J810" s="528"/>
      <c r="K810" s="135"/>
      <c r="L810" s="98" t="s">
        <v>110</v>
      </c>
      <c r="M810" s="111">
        <f>'Të dhënat për Lib. amë'!$T$47</f>
        <v>0</v>
      </c>
      <c r="N810" s="103">
        <f>'Të dhënat për Lib. amë'!$U$47</f>
        <v>0</v>
      </c>
      <c r="O810" s="101" t="s">
        <v>111</v>
      </c>
      <c r="P810" s="113">
        <f>'Të dhënat për Lib. amë'!$V$47</f>
        <v>0</v>
      </c>
      <c r="Q810" s="518" t="s">
        <v>112</v>
      </c>
      <c r="R810" s="518"/>
      <c r="S810" s="527">
        <f>'Të dhënat për Lib. amë'!$W$47</f>
        <v>0</v>
      </c>
      <c r="T810" s="527"/>
      <c r="U810" s="528"/>
    </row>
    <row r="811" spans="1:21" ht="15" customHeight="1" x14ac:dyDescent="0.3">
      <c r="A811" s="529" t="s">
        <v>108</v>
      </c>
      <c r="B811" s="530"/>
      <c r="C811" s="530"/>
      <c r="D811" s="530"/>
      <c r="E811" s="530"/>
      <c r="F811" s="530"/>
      <c r="G811" s="530"/>
      <c r="H811" s="530"/>
      <c r="I811" s="530"/>
      <c r="J811" s="531"/>
      <c r="K811" s="529" t="s">
        <v>108</v>
      </c>
      <c r="L811" s="530"/>
      <c r="M811" s="530"/>
      <c r="N811" s="530"/>
      <c r="O811" s="530"/>
      <c r="P811" s="530"/>
      <c r="Q811" s="530"/>
      <c r="R811" s="530"/>
      <c r="S811" s="530"/>
      <c r="T811" s="530"/>
      <c r="U811" s="531"/>
    </row>
    <row r="812" spans="1:21" ht="15" customHeight="1" x14ac:dyDescent="0.2">
      <c r="A812" s="135"/>
      <c r="B812" s="518" t="s">
        <v>107</v>
      </c>
      <c r="C812" s="518"/>
      <c r="D812" s="114">
        <f>'Të dhënat për Lib. amë'!$X$24</f>
        <v>0</v>
      </c>
      <c r="E812" s="519" t="s">
        <v>109</v>
      </c>
      <c r="F812" s="519"/>
      <c r="G812" s="519"/>
      <c r="H812" s="519"/>
      <c r="I812" s="527">
        <f>'Të dhënat për Lib. amë'!$Y$24</f>
        <v>0</v>
      </c>
      <c r="J812" s="528"/>
      <c r="K812" s="135"/>
      <c r="L812" s="518" t="s">
        <v>107</v>
      </c>
      <c r="M812" s="518"/>
      <c r="N812" s="114">
        <f>'Të dhënat për Lib. amë'!$X$47</f>
        <v>0</v>
      </c>
      <c r="O812" s="519" t="s">
        <v>109</v>
      </c>
      <c r="P812" s="519"/>
      <c r="Q812" s="519"/>
      <c r="R812" s="519"/>
      <c r="S812" s="527">
        <f>'Të dhënat për Lib. amë'!$Y$47</f>
        <v>0</v>
      </c>
      <c r="T812" s="527"/>
      <c r="U812" s="528"/>
    </row>
    <row r="813" spans="1:21" ht="15" customHeight="1" thickBot="1" x14ac:dyDescent="0.25">
      <c r="A813" s="135"/>
      <c r="B813" s="98" t="s">
        <v>115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115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Top="1" thickBot="1" x14ac:dyDescent="0.3">
      <c r="A814" s="541" t="s">
        <v>82</v>
      </c>
      <c r="B814" s="543" t="s">
        <v>81</v>
      </c>
      <c r="C814" s="545" t="s">
        <v>5</v>
      </c>
      <c r="D814" s="546"/>
      <c r="E814" s="546"/>
      <c r="F814" s="546"/>
      <c r="G814" s="546"/>
      <c r="H814" s="546"/>
      <c r="I814" s="546"/>
      <c r="J814" s="547"/>
      <c r="K814" s="541" t="s">
        <v>82</v>
      </c>
      <c r="L814" s="543" t="s">
        <v>81</v>
      </c>
      <c r="M814" s="545" t="s">
        <v>5</v>
      </c>
      <c r="N814" s="546"/>
      <c r="O814" s="546"/>
      <c r="P814" s="546"/>
      <c r="Q814" s="546"/>
      <c r="R814" s="546"/>
      <c r="S814" s="546"/>
      <c r="T814" s="546"/>
      <c r="U814" s="547"/>
    </row>
    <row r="815" spans="1:21" ht="50.1" customHeight="1" thickBot="1" x14ac:dyDescent="0.3">
      <c r="A815" s="542"/>
      <c r="B815" s="544"/>
      <c r="C815" s="93" t="s">
        <v>78</v>
      </c>
      <c r="D815" s="93" t="s">
        <v>77</v>
      </c>
      <c r="E815" s="93" t="s">
        <v>80</v>
      </c>
      <c r="F815" s="93" t="s">
        <v>79</v>
      </c>
      <c r="G815" s="548"/>
      <c r="H815" s="550"/>
      <c r="I815" s="550"/>
      <c r="J815" s="558" t="s">
        <v>90</v>
      </c>
      <c r="K815" s="542"/>
      <c r="L815" s="544"/>
      <c r="M815" s="93" t="s">
        <v>78</v>
      </c>
      <c r="N815" s="93" t="s">
        <v>77</v>
      </c>
      <c r="O815" s="93" t="s">
        <v>80</v>
      </c>
      <c r="P815" s="93" t="s">
        <v>79</v>
      </c>
      <c r="Q815" s="548"/>
      <c r="R815" s="550"/>
      <c r="S815" s="550"/>
      <c r="T815" s="571" t="s">
        <v>90</v>
      </c>
      <c r="U815" s="576"/>
    </row>
    <row r="816" spans="1:21" ht="15" customHeight="1" thickBot="1" x14ac:dyDescent="0.3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Shkëlq.(5)</v>
      </c>
      <c r="D816" s="151"/>
      <c r="E816" s="81"/>
      <c r="F816" s="150" t="str">
        <f>IF(OR(D816=0),C816,D816)</f>
        <v>Shkëlq.(5)</v>
      </c>
      <c r="G816" s="549"/>
      <c r="H816" s="551"/>
      <c r="I816" s="551"/>
      <c r="J816" s="559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9"/>
      <c r="R816" s="551"/>
      <c r="S816" s="551"/>
      <c r="T816" s="572"/>
      <c r="U816" s="525"/>
    </row>
    <row r="817" spans="1:21" ht="15" customHeight="1" thickBot="1" x14ac:dyDescent="0.3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Shkëlq.(5)</v>
      </c>
      <c r="D817" s="151"/>
      <c r="E817" s="81"/>
      <c r="F817" s="150" t="str">
        <f t="shared" ref="F817:F830" si="38">IF(OR(D817=0),C817,D817)</f>
        <v>Shkëlq.(5)</v>
      </c>
      <c r="G817" s="549"/>
      <c r="H817" s="551"/>
      <c r="I817" s="551"/>
      <c r="J817" s="559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t="shared" ref="P817:P830" si="39">IF(OR(N817=0),M817,N817)</f>
        <v>-</v>
      </c>
      <c r="Q817" s="549"/>
      <c r="R817" s="551"/>
      <c r="S817" s="551"/>
      <c r="T817" s="572"/>
      <c r="U817" s="525"/>
    </row>
    <row r="818" spans="1:21" ht="15" customHeight="1" thickBot="1" x14ac:dyDescent="0.3">
      <c r="A818" s="137">
        <v>3</v>
      </c>
      <c r="B818" s="80" t="str">
        <f>'Të dhënat për Lib. amë'!$AB$4</f>
        <v>Matematikë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Shkëlq.(5)</v>
      </c>
      <c r="D818" s="151"/>
      <c r="E818" s="81"/>
      <c r="F818" s="150" t="str">
        <f t="shared" si="38"/>
        <v>Shkëlq.(5)</v>
      </c>
      <c r="G818" s="549"/>
      <c r="H818" s="551"/>
      <c r="I818" s="551"/>
      <c r="J818" s="559"/>
      <c r="K818" s="137">
        <v>3</v>
      </c>
      <c r="L818" s="80" t="str">
        <f>'Të dhënat për Lib. amë'!$AB$4</f>
        <v>Matematikë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9"/>
      <c r="R818" s="551"/>
      <c r="S818" s="551"/>
      <c r="T818" s="572"/>
      <c r="U818" s="525"/>
    </row>
    <row r="819" spans="1:21" ht="15" customHeight="1" thickBot="1" x14ac:dyDescent="0.3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Shkëlq.(5)</v>
      </c>
      <c r="D819" s="151"/>
      <c r="E819" s="81"/>
      <c r="F819" s="150" t="str">
        <f t="shared" si="38"/>
        <v>Shkëlq.(5)</v>
      </c>
      <c r="G819" s="549"/>
      <c r="H819" s="551"/>
      <c r="I819" s="551"/>
      <c r="J819" s="559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9"/>
      <c r="R819" s="551"/>
      <c r="S819" s="551"/>
      <c r="T819" s="572"/>
      <c r="U819" s="525"/>
    </row>
    <row r="820" spans="1:21" ht="15" customHeight="1" thickBot="1" x14ac:dyDescent="0.3">
      <c r="A820" s="137">
        <v>5</v>
      </c>
      <c r="B820" s="80" t="str">
        <f>'Të dhënat për Lib. amë'!$AD$4</f>
        <v>Fizikë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Shkëlq.(5)</v>
      </c>
      <c r="D820" s="153"/>
      <c r="E820" s="81"/>
      <c r="F820" s="150" t="str">
        <f t="shared" si="38"/>
        <v>Shkëlq.(5)</v>
      </c>
      <c r="G820" s="549"/>
      <c r="H820" s="551"/>
      <c r="I820" s="551"/>
      <c r="J820" s="559"/>
      <c r="K820" s="137">
        <v>5</v>
      </c>
      <c r="L820" s="80" t="str">
        <f>'Të dhënat për Lib. amë'!$AD$4</f>
        <v>Fizikë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9"/>
      <c r="R820" s="551"/>
      <c r="S820" s="551"/>
      <c r="T820" s="572"/>
      <c r="U820" s="525"/>
    </row>
    <row r="821" spans="1:21" ht="15" customHeight="1" thickBot="1" x14ac:dyDescent="0.3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9"/>
      <c r="H821" s="551"/>
      <c r="I821" s="551"/>
      <c r="J821" s="559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9"/>
      <c r="R821" s="551"/>
      <c r="S821" s="551"/>
      <c r="T821" s="572"/>
      <c r="U821" s="525"/>
    </row>
    <row r="822" spans="1:21" ht="15" customHeight="1" thickBot="1" x14ac:dyDescent="0.3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Shkëlq.(5)</v>
      </c>
      <c r="D822" s="151"/>
      <c r="E822" s="81"/>
      <c r="F822" s="150" t="str">
        <f t="shared" si="38"/>
        <v>Shkëlq.(5)</v>
      </c>
      <c r="G822" s="554" t="s">
        <v>87</v>
      </c>
      <c r="H822" s="556" t="s">
        <v>88</v>
      </c>
      <c r="I822" s="556" t="s">
        <v>89</v>
      </c>
      <c r="J822" s="525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54" t="s">
        <v>87</v>
      </c>
      <c r="R822" s="556" t="s">
        <v>88</v>
      </c>
      <c r="S822" s="556" t="s">
        <v>89</v>
      </c>
      <c r="T822" s="522"/>
      <c r="U822" s="525"/>
    </row>
    <row r="823" spans="1:21" ht="15" customHeight="1" thickBot="1" x14ac:dyDescent="0.3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Shkëlq.(5)</v>
      </c>
      <c r="D823" s="151"/>
      <c r="E823" s="81"/>
      <c r="F823" s="150" t="str">
        <f t="shared" si="38"/>
        <v>Shkëlq.(5)</v>
      </c>
      <c r="G823" s="554"/>
      <c r="H823" s="556"/>
      <c r="I823" s="556"/>
      <c r="J823" s="525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54"/>
      <c r="R823" s="556"/>
      <c r="S823" s="556"/>
      <c r="T823" s="522"/>
      <c r="U823" s="525"/>
    </row>
    <row r="824" spans="1:21" ht="15" customHeight="1" thickBot="1" x14ac:dyDescent="0.3">
      <c r="A824" s="137">
        <v>9</v>
      </c>
      <c r="B824" s="80" t="str">
        <f>'Të dhënat për Lib. amë'!$AH$4</f>
        <v>Edukatë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Shkëlq.(5)</v>
      </c>
      <c r="D824" s="151"/>
      <c r="E824" s="81"/>
      <c r="F824" s="150" t="str">
        <f t="shared" si="38"/>
        <v>Shkëlq.(5)</v>
      </c>
      <c r="G824" s="554"/>
      <c r="H824" s="556"/>
      <c r="I824" s="556"/>
      <c r="J824" s="525"/>
      <c r="K824" s="137">
        <v>9</v>
      </c>
      <c r="L824" s="80" t="str">
        <f>'Të dhënat për Lib. amë'!$AH$4</f>
        <v>Edukatë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54"/>
      <c r="R824" s="556"/>
      <c r="S824" s="556"/>
      <c r="T824" s="522"/>
      <c r="U824" s="525"/>
    </row>
    <row r="825" spans="1:21" ht="15" customHeight="1" thickBot="1" x14ac:dyDescent="0.3">
      <c r="A825" s="137">
        <v>10</v>
      </c>
      <c r="B825" s="80" t="str">
        <f>'Të dhënat për Lib. amë'!$AI$4</f>
        <v>Edukatë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Shkëlq.(5)</v>
      </c>
      <c r="D825" s="151"/>
      <c r="E825" s="81"/>
      <c r="F825" s="150" t="str">
        <f t="shared" si="38"/>
        <v>Shkëlq.(5)</v>
      </c>
      <c r="G825" s="554"/>
      <c r="H825" s="556"/>
      <c r="I825" s="556"/>
      <c r="J825" s="525"/>
      <c r="K825" s="137">
        <v>10</v>
      </c>
      <c r="L825" s="80" t="str">
        <f>'Të dhënat për Lib. amë'!$AI$4</f>
        <v>Edukatë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54"/>
      <c r="R825" s="556"/>
      <c r="S825" s="556"/>
      <c r="T825" s="522"/>
      <c r="U825" s="525"/>
    </row>
    <row r="826" spans="1:21" ht="15" customHeight="1" thickBot="1" x14ac:dyDescent="0.3">
      <c r="A826" s="137">
        <v>11</v>
      </c>
      <c r="B826" s="80" t="str">
        <f>'Të dhënat për Lib. amë'!$AJ$4</f>
        <v>Edukatë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Shkëlq.(5)</v>
      </c>
      <c r="D826" s="151"/>
      <c r="E826" s="81"/>
      <c r="F826" s="150" t="str">
        <f t="shared" si="38"/>
        <v>Shkëlq.(5)</v>
      </c>
      <c r="G826" s="554"/>
      <c r="H826" s="556"/>
      <c r="I826" s="556"/>
      <c r="J826" s="525"/>
      <c r="K826" s="137">
        <v>11</v>
      </c>
      <c r="L826" s="80" t="str">
        <f>'Të dhënat për Lib. amë'!$AJ$4</f>
        <v>Edukatë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54"/>
      <c r="R826" s="556"/>
      <c r="S826" s="556"/>
      <c r="T826" s="522"/>
      <c r="U826" s="525"/>
    </row>
    <row r="827" spans="1:21" ht="15" customHeight="1" thickBot="1" x14ac:dyDescent="0.3">
      <c r="A827" s="137">
        <v>12</v>
      </c>
      <c r="B827" s="80" t="str">
        <f>'Të dhënat për Lib. amë'!$AK$4</f>
        <v>Teknologji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Shkëlq.(5)</v>
      </c>
      <c r="D827" s="151"/>
      <c r="E827" s="81"/>
      <c r="F827" s="150" t="str">
        <f t="shared" si="38"/>
        <v>Shkëlq.(5)</v>
      </c>
      <c r="G827" s="554"/>
      <c r="H827" s="556"/>
      <c r="I827" s="556"/>
      <c r="J827" s="525"/>
      <c r="K827" s="137">
        <v>12</v>
      </c>
      <c r="L827" s="80" t="str">
        <f>'Të dhënat për Lib. amë'!$AK$4</f>
        <v>Teknologji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54"/>
      <c r="R827" s="556"/>
      <c r="S827" s="556"/>
      <c r="T827" s="522"/>
      <c r="U827" s="525"/>
    </row>
    <row r="828" spans="1:21" ht="15" customHeight="1" thickBot="1" x14ac:dyDescent="0.3">
      <c r="A828" s="137">
        <v>13</v>
      </c>
      <c r="B828" s="80" t="str">
        <f>'Të dhënat për Lib. amë'!$AL$4</f>
        <v>Edukatë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Shkëlq.(5)</v>
      </c>
      <c r="D828" s="151"/>
      <c r="E828" s="81"/>
      <c r="F828" s="150" t="str">
        <f t="shared" si="38"/>
        <v>Shkëlq.(5)</v>
      </c>
      <c r="G828" s="554"/>
      <c r="H828" s="556"/>
      <c r="I828" s="556"/>
      <c r="J828" s="525"/>
      <c r="K828" s="137">
        <v>13</v>
      </c>
      <c r="L828" s="80" t="str">
        <f>'Të dhënat për Lib. amë'!$AL$4</f>
        <v>Edukatë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54"/>
      <c r="R828" s="556"/>
      <c r="S828" s="556"/>
      <c r="T828" s="522"/>
      <c r="U828" s="525"/>
    </row>
    <row r="829" spans="1:21" ht="15" customHeight="1" thickBot="1" x14ac:dyDescent="0.3">
      <c r="A829" s="137">
        <v>14</v>
      </c>
      <c r="B829" s="80" t="str">
        <f>'Të dhënat për Lib. amë'!$AM$4</f>
        <v>Mz. Ekologjia dhe mjedisi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54"/>
      <c r="H829" s="556"/>
      <c r="I829" s="556"/>
      <c r="J829" s="525"/>
      <c r="K829" s="137">
        <v>14</v>
      </c>
      <c r="L829" s="80" t="str">
        <f>'Të dhënat për Lib. amë'!$AM$4</f>
        <v>Mz. Ekologjia dhe mjedisi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54"/>
      <c r="R829" s="556"/>
      <c r="S829" s="556"/>
      <c r="T829" s="522"/>
      <c r="U829" s="525"/>
    </row>
    <row r="830" spans="1:21" ht="15" customHeight="1" thickBot="1" x14ac:dyDescent="0.3">
      <c r="A830" s="137">
        <v>15</v>
      </c>
      <c r="B830" s="80" t="str">
        <f>'Të dhënat për Lib. amë'!$AN$4</f>
        <v>Mz. Anglisht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54"/>
      <c r="H830" s="556"/>
      <c r="I830" s="556"/>
      <c r="J830" s="525"/>
      <c r="K830" s="137">
        <v>15</v>
      </c>
      <c r="L830" s="80" t="str">
        <f>'Të dhënat për Lib. amë'!$AN$4</f>
        <v>Mz. Anglisht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54"/>
      <c r="R830" s="556"/>
      <c r="S830" s="556"/>
      <c r="T830" s="522"/>
      <c r="U830" s="525"/>
    </row>
    <row r="831" spans="1:21" ht="15" customHeight="1" thickBot="1" x14ac:dyDescent="0.3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54"/>
      <c r="H831" s="556"/>
      <c r="I831" s="556"/>
      <c r="J831" s="525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54"/>
      <c r="R831" s="556"/>
      <c r="S831" s="556"/>
      <c r="T831" s="522"/>
      <c r="U831" s="525"/>
    </row>
    <row r="832" spans="1:21" ht="15" customHeight="1" thickBot="1" x14ac:dyDescent="0.3">
      <c r="A832" s="138"/>
      <c r="B832" s="105" t="str">
        <f>'Të dhënat për Lib. amë'!$AO$4</f>
        <v>Nota mesatare</v>
      </c>
      <c r="C832" s="106">
        <f>'Të dhënat për Lib. amë'!$AO$24</f>
        <v>5</v>
      </c>
      <c r="D832" s="106"/>
      <c r="E832" s="106"/>
      <c r="F832" s="152">
        <f>$C$832</f>
        <v>5</v>
      </c>
      <c r="G832" s="555"/>
      <c r="H832" s="557"/>
      <c r="I832" s="557"/>
      <c r="J832" s="526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55"/>
      <c r="R832" s="557"/>
      <c r="S832" s="557"/>
      <c r="T832" s="577"/>
      <c r="U832" s="526"/>
    </row>
    <row r="833" spans="1:21" ht="14.1" customHeight="1" thickTop="1" x14ac:dyDescent="0.2">
      <c r="A833" s="139"/>
      <c r="B833" s="535" t="s">
        <v>126</v>
      </c>
      <c r="C833" s="535"/>
      <c r="D833" s="535"/>
      <c r="E833" s="140">
        <f>$I$812</f>
        <v>0</v>
      </c>
      <c r="F833" s="131" t="s">
        <v>104</v>
      </c>
      <c r="G833" s="552" t="str">
        <f>IF(F832=0,"I pa notuar",IF(F832=1,"Pamjaftueshëm (1)",IF(F832&lt;2.5,"Mjaftueshëm(2)",IF(F832&lt;3.5,"Mirë(3)",IF(F832&lt;4.5,"Shumë mirë(4)","Shkëlqyeshëm(5)")))))</f>
        <v>Shkëlqyeshëm(5)</v>
      </c>
      <c r="H833" s="552"/>
      <c r="I833" s="552"/>
      <c r="J833" s="553"/>
      <c r="K833" s="139"/>
      <c r="L833" s="535" t="s">
        <v>116</v>
      </c>
      <c r="M833" s="535"/>
      <c r="N833" s="535"/>
      <c r="O833" s="140">
        <f>$S$812</f>
        <v>0</v>
      </c>
      <c r="P833" s="131" t="s">
        <v>104</v>
      </c>
      <c r="Q833" s="552" t="str">
        <f>IF(P832=0,"I pa notuar",IF(P832=1,"Pamjaftueshëm (1)",IF(P832&lt;2.5,"Mjaftueshëm(2)",IF(P832&lt;3.5,"Mirë(3)",IF(P832&lt;4.5,"Shumë mirë(4)","Shkëlqyeshëm(5)")))))</f>
        <v>I pa notuar</v>
      </c>
      <c r="R833" s="552"/>
      <c r="S833" s="552"/>
      <c r="T833" s="552"/>
      <c r="U833" s="553"/>
    </row>
    <row r="834" spans="1:21" ht="14.1" customHeight="1" x14ac:dyDescent="0.2">
      <c r="A834" s="139"/>
      <c r="B834" s="536" t="s">
        <v>117</v>
      </c>
      <c r="C834" s="536"/>
      <c r="D834" s="536"/>
      <c r="E834" s="536"/>
      <c r="F834" s="538"/>
      <c r="G834" s="538"/>
      <c r="H834" s="538"/>
      <c r="I834" s="538"/>
      <c r="J834" s="539"/>
      <c r="K834" s="139"/>
      <c r="L834" s="534" t="s">
        <v>117</v>
      </c>
      <c r="M834" s="534"/>
      <c r="N834" s="534"/>
      <c r="O834" s="534"/>
      <c r="P834" s="524"/>
      <c r="Q834" s="524"/>
      <c r="R834" s="524"/>
      <c r="S834" s="524"/>
      <c r="T834" s="524"/>
      <c r="U834" s="537"/>
    </row>
    <row r="835" spans="1:21" ht="14.1" customHeight="1" x14ac:dyDescent="0.2">
      <c r="A835" s="139"/>
      <c r="B835" s="538"/>
      <c r="C835" s="538"/>
      <c r="D835" s="538"/>
      <c r="E835" s="538"/>
      <c r="F835" s="538"/>
      <c r="G835" s="538"/>
      <c r="H835" s="538"/>
      <c r="I835" s="538"/>
      <c r="J835" s="539"/>
      <c r="K835" s="139"/>
      <c r="L835" s="524"/>
      <c r="M835" s="524"/>
      <c r="N835" s="524"/>
      <c r="O835" s="524"/>
      <c r="P835" s="524"/>
      <c r="Q835" s="524"/>
      <c r="R835" s="524"/>
      <c r="S835" s="524"/>
      <c r="T835" s="524"/>
      <c r="U835" s="537"/>
    </row>
    <row r="836" spans="1:21" ht="14.1" customHeight="1" x14ac:dyDescent="0.2">
      <c r="A836" s="139"/>
      <c r="B836" s="141" t="s">
        <v>118</v>
      </c>
      <c r="C836" s="111">
        <f>SUM(E836,H836)</f>
        <v>6</v>
      </c>
      <c r="D836" s="141" t="s">
        <v>119</v>
      </c>
      <c r="E836" s="143">
        <f>'Të dhënat për Lib. amë'!$AR$24</f>
        <v>6</v>
      </c>
      <c r="F836" s="540" t="s">
        <v>120</v>
      </c>
      <c r="G836" s="540"/>
      <c r="H836" s="527">
        <f>'Të dhënat për Lib. amë'!$AS$24</f>
        <v>0</v>
      </c>
      <c r="I836" s="527"/>
      <c r="J836" s="528"/>
      <c r="K836" s="139"/>
      <c r="L836" s="141" t="s">
        <v>118</v>
      </c>
      <c r="M836" s="111">
        <f>SUM(O836,R836)</f>
        <v>0</v>
      </c>
      <c r="N836" s="141" t="s">
        <v>119</v>
      </c>
      <c r="O836" s="111">
        <f>'Të dhënat për Lib. amë'!$AR$47</f>
        <v>0</v>
      </c>
      <c r="P836" s="540" t="s">
        <v>120</v>
      </c>
      <c r="Q836" s="540"/>
      <c r="R836" s="527">
        <f>'Të dhënat për Lib. amë'!$AS$47</f>
        <v>0</v>
      </c>
      <c r="S836" s="527"/>
      <c r="T836" s="527"/>
      <c r="U836" s="528"/>
    </row>
    <row r="837" spans="1:21" ht="14.1" customHeight="1" x14ac:dyDescent="0.2">
      <c r="A837" s="139"/>
      <c r="B837" s="522" t="s">
        <v>121</v>
      </c>
      <c r="C837" s="522"/>
      <c r="D837" s="524"/>
      <c r="E837" s="524"/>
      <c r="F837" s="524"/>
      <c r="G837" s="524"/>
      <c r="H837" s="524"/>
      <c r="I837" s="524"/>
      <c r="J837" s="537"/>
      <c r="K837" s="139"/>
      <c r="L837" s="522" t="s">
        <v>121</v>
      </c>
      <c r="M837" s="522"/>
      <c r="N837" s="527"/>
      <c r="O837" s="527"/>
      <c r="P837" s="527"/>
      <c r="Q837" s="527"/>
      <c r="R837" s="527"/>
      <c r="S837" s="527"/>
      <c r="T837" s="527"/>
      <c r="U837" s="528"/>
    </row>
    <row r="838" spans="1:21" ht="14.1" customHeight="1" x14ac:dyDescent="0.2">
      <c r="A838" s="139"/>
      <c r="B838" s="522" t="s">
        <v>122</v>
      </c>
      <c r="C838" s="522"/>
      <c r="D838" s="523">
        <f>$D$40</f>
        <v>0</v>
      </c>
      <c r="E838" s="523"/>
      <c r="F838" s="131" t="s">
        <v>123</v>
      </c>
      <c r="G838" s="524">
        <f>$G$40</f>
        <v>0</v>
      </c>
      <c r="H838" s="524"/>
      <c r="I838" s="524"/>
      <c r="J838" s="209"/>
      <c r="K838" s="139"/>
      <c r="L838" s="522" t="s">
        <v>122</v>
      </c>
      <c r="M838" s="522"/>
      <c r="N838" s="523">
        <f>$D$40</f>
        <v>0</v>
      </c>
      <c r="O838" s="523"/>
      <c r="P838" s="131" t="s">
        <v>123</v>
      </c>
      <c r="Q838" s="524">
        <f>$G$40</f>
        <v>0</v>
      </c>
      <c r="R838" s="524"/>
      <c r="S838" s="524"/>
      <c r="T838" s="565"/>
      <c r="U838" s="566"/>
    </row>
    <row r="839" spans="1:21" ht="14.1" customHeight="1" x14ac:dyDescent="0.2">
      <c r="A839" s="139"/>
      <c r="B839" s="522" t="s">
        <v>124</v>
      </c>
      <c r="C839" s="522"/>
      <c r="D839" s="523"/>
      <c r="E839" s="523"/>
      <c r="F839" s="131" t="s">
        <v>123</v>
      </c>
      <c r="G839" s="524"/>
      <c r="H839" s="524"/>
      <c r="I839" s="524"/>
      <c r="J839" s="209"/>
      <c r="K839" s="139"/>
      <c r="L839" s="522" t="s">
        <v>124</v>
      </c>
      <c r="M839" s="522"/>
      <c r="N839" s="523"/>
      <c r="O839" s="523"/>
      <c r="P839" s="131" t="s">
        <v>123</v>
      </c>
      <c r="Q839" s="524"/>
      <c r="R839" s="524"/>
      <c r="S839" s="524"/>
      <c r="T839" s="565"/>
      <c r="U839" s="566"/>
    </row>
    <row r="840" spans="1:21" ht="14.1" customHeight="1" x14ac:dyDescent="0.2">
      <c r="A840" s="142"/>
      <c r="B840" s="520" t="s">
        <v>125</v>
      </c>
      <c r="C840" s="520"/>
      <c r="D840" s="520"/>
      <c r="E840" s="520"/>
      <c r="F840" s="521"/>
      <c r="G840" s="521"/>
      <c r="H840" s="521"/>
      <c r="I840" s="521"/>
      <c r="J840" s="207"/>
      <c r="K840" s="142"/>
      <c r="L840" s="520" t="s">
        <v>125</v>
      </c>
      <c r="M840" s="520"/>
      <c r="N840" s="520"/>
      <c r="O840" s="520"/>
      <c r="P840" s="521"/>
      <c r="Q840" s="521"/>
      <c r="R840" s="521"/>
      <c r="S840" s="521"/>
      <c r="T840" s="560"/>
      <c r="U840" s="561"/>
    </row>
    <row r="841" spans="1:21" ht="15" customHeight="1" x14ac:dyDescent="0.25">
      <c r="A841" s="132"/>
      <c r="B841" s="133" t="s">
        <v>72</v>
      </c>
      <c r="C841" s="134" t="str">
        <f>'Të dhënat për Lib. amë'!$B$5</f>
        <v>VIII</v>
      </c>
      <c r="D841" s="133" t="s">
        <v>73</v>
      </c>
      <c r="E841" s="134">
        <f>'Të dhënat për Lib. amë'!$C$5</f>
        <v>1</v>
      </c>
      <c r="F841" s="133"/>
      <c r="G841" s="573" t="s">
        <v>74</v>
      </c>
      <c r="H841" s="573"/>
      <c r="I841" s="574" t="str">
        <f>'Të dhënat për Lib. amë'!$D$5</f>
        <v>2014/2015</v>
      </c>
      <c r="J841" s="574"/>
      <c r="K841" s="132"/>
      <c r="L841" s="133" t="s">
        <v>72</v>
      </c>
      <c r="M841" s="134" t="str">
        <f>'Të dhënat për Lib. amë'!$B$5</f>
        <v>VIII</v>
      </c>
      <c r="N841" s="133" t="s">
        <v>73</v>
      </c>
      <c r="O841" s="134">
        <f>'Të dhënat për Lib. amë'!$C$5</f>
        <v>1</v>
      </c>
      <c r="P841" s="133"/>
      <c r="Q841" s="573" t="s">
        <v>74</v>
      </c>
      <c r="R841" s="573"/>
      <c r="S841" s="574" t="str">
        <f>'Të dhënat për Lib. amë'!$D$5</f>
        <v>2014/2015</v>
      </c>
      <c r="T841" s="574"/>
      <c r="U841" s="575"/>
    </row>
    <row r="842" spans="1:21" ht="15" customHeight="1" x14ac:dyDescent="0.2">
      <c r="A842" s="135"/>
      <c r="B842" s="95" t="s">
        <v>75</v>
      </c>
      <c r="C842" s="567" t="str">
        <f>'Të dhënat për Lib. amë'!$E$5</f>
        <v>Klasa e tetë</v>
      </c>
      <c r="D842" s="567"/>
      <c r="E842" s="567"/>
      <c r="F842" s="567"/>
      <c r="G842" s="567"/>
      <c r="H842" s="567"/>
      <c r="I842" s="567"/>
      <c r="J842" s="567"/>
      <c r="K842" s="135"/>
      <c r="L842" s="95" t="s">
        <v>75</v>
      </c>
      <c r="M842" s="567" t="str">
        <f>'Të dhënat për Lib. amë'!$E$5</f>
        <v>Klasa e tetë</v>
      </c>
      <c r="N842" s="567"/>
      <c r="O842" s="567"/>
      <c r="P842" s="567"/>
      <c r="Q842" s="567"/>
      <c r="R842" s="567"/>
      <c r="S842" s="567"/>
      <c r="T842" s="567"/>
      <c r="U842" s="568"/>
    </row>
    <row r="843" spans="1:21" ht="15" customHeight="1" x14ac:dyDescent="0.2">
      <c r="A843" s="135"/>
      <c r="B843" s="95" t="s">
        <v>76</v>
      </c>
      <c r="C843" s="567" t="str">
        <f>'Të dhënat për Lib. amë'!$F$5</f>
        <v>SH F M U"Shkëndija " Suharekë</v>
      </c>
      <c r="D843" s="567"/>
      <c r="E843" s="567"/>
      <c r="F843" s="567"/>
      <c r="G843" s="567"/>
      <c r="H843" s="567"/>
      <c r="I843" s="567"/>
      <c r="J843" s="567"/>
      <c r="K843" s="135"/>
      <c r="L843" s="95" t="s">
        <v>76</v>
      </c>
      <c r="M843" s="567" t="str">
        <f>'Të dhënat për Lib. amë'!$F$5</f>
        <v>SH F M U"Shkëndija " Suharekë</v>
      </c>
      <c r="N843" s="567"/>
      <c r="O843" s="567"/>
      <c r="P843" s="567"/>
      <c r="Q843" s="567"/>
      <c r="R843" s="567"/>
      <c r="S843" s="567"/>
      <c r="T843" s="567"/>
      <c r="U843" s="568"/>
    </row>
    <row r="844" spans="1:21" ht="15" customHeight="1" x14ac:dyDescent="0.3">
      <c r="A844" s="529" t="s">
        <v>83</v>
      </c>
      <c r="B844" s="530"/>
      <c r="C844" s="530"/>
      <c r="D844" s="530"/>
      <c r="E844" s="530"/>
      <c r="F844" s="530"/>
      <c r="G844" s="530"/>
      <c r="H844" s="530"/>
      <c r="I844" s="530"/>
      <c r="J844" s="530"/>
      <c r="K844" s="529" t="s">
        <v>83</v>
      </c>
      <c r="L844" s="530"/>
      <c r="M844" s="530"/>
      <c r="N844" s="530"/>
      <c r="O844" s="530"/>
      <c r="P844" s="530"/>
      <c r="Q844" s="530"/>
      <c r="R844" s="530"/>
      <c r="S844" s="530"/>
      <c r="T844" s="530"/>
      <c r="U844" s="531"/>
    </row>
    <row r="845" spans="1:21" ht="15" customHeight="1" x14ac:dyDescent="0.2">
      <c r="A845" s="135"/>
      <c r="B845" s="95" t="s">
        <v>36</v>
      </c>
      <c r="C845" s="527" t="str">
        <f>'Të dhënat për Lib. amë'!$G$25</f>
        <v>Lumni Deliaj</v>
      </c>
      <c r="D845" s="527"/>
      <c r="E845" s="522" t="s">
        <v>84</v>
      </c>
      <c r="F845" s="522"/>
      <c r="G845" s="522"/>
      <c r="H845" s="532" t="str">
        <f>'Të dhënat për Lib. amë'!$I$25</f>
        <v>Daut</v>
      </c>
      <c r="I845" s="532"/>
      <c r="J845" s="532"/>
      <c r="K845" s="135"/>
      <c r="L845" s="95" t="s">
        <v>36</v>
      </c>
      <c r="M845" s="527">
        <f>'Të dhënat për Lib. amë'!$G$48</f>
        <v>0</v>
      </c>
      <c r="N845" s="527"/>
      <c r="O845" s="522" t="s">
        <v>84</v>
      </c>
      <c r="P845" s="522"/>
      <c r="Q845" s="522"/>
      <c r="R845" s="532">
        <f>'Të dhënat për Lib. amë'!$I$48</f>
        <v>0</v>
      </c>
      <c r="S845" s="532"/>
      <c r="T845" s="532"/>
      <c r="U845" s="533"/>
    </row>
    <row r="846" spans="1:21" ht="15" customHeight="1" x14ac:dyDescent="0.2">
      <c r="A846" s="135"/>
      <c r="B846" s="97" t="s">
        <v>85</v>
      </c>
      <c r="C846" s="114">
        <f>'Të dhënat për Lib. amë'!$J$25</f>
        <v>0</v>
      </c>
      <c r="D846" s="522" t="s">
        <v>86</v>
      </c>
      <c r="E846" s="522"/>
      <c r="F846" s="112">
        <f>'Të dhënat për Lib. amë'!$K$25</f>
        <v>0</v>
      </c>
      <c r="G846" s="562"/>
      <c r="H846" s="562"/>
      <c r="I846" s="562"/>
      <c r="J846" s="562"/>
      <c r="K846" s="135"/>
      <c r="L846" s="97" t="s">
        <v>85</v>
      </c>
      <c r="M846" s="114">
        <f>'Të dhënat për Lib. amë'!$J$48</f>
        <v>0</v>
      </c>
      <c r="N846" s="522" t="s">
        <v>86</v>
      </c>
      <c r="O846" s="522"/>
      <c r="P846" s="112">
        <f>'Të dhënat për Lib. amë'!$K$48</f>
        <v>0</v>
      </c>
      <c r="Q846" s="534"/>
      <c r="R846" s="534"/>
      <c r="S846" s="534"/>
      <c r="T846" s="534"/>
      <c r="U846" s="564"/>
    </row>
    <row r="847" spans="1:21" ht="15" customHeight="1" x14ac:dyDescent="0.2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69">
        <f>'Të dhënat për Lib. amë'!$N$25</f>
        <v>0</v>
      </c>
      <c r="H847" s="569"/>
      <c r="I847" s="97" t="s">
        <v>113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9">
        <f>'Të dhënat për Lib. amë'!$N$48</f>
        <v>0</v>
      </c>
      <c r="R847" s="569"/>
      <c r="S847" s="97" t="s">
        <v>113</v>
      </c>
      <c r="T847" s="527">
        <f>'Të dhënat për Lib. amë'!$O$48</f>
        <v>0</v>
      </c>
      <c r="U847" s="528"/>
    </row>
    <row r="848" spans="1:21" ht="15" customHeight="1" x14ac:dyDescent="0.2">
      <c r="A848" s="135"/>
      <c r="B848" s="534" t="s">
        <v>92</v>
      </c>
      <c r="C848" s="534"/>
      <c r="D848" s="110">
        <f>'Të dhënat për Lib. amë'!$A$25</f>
        <v>21</v>
      </c>
      <c r="E848" s="522" t="s">
        <v>93</v>
      </c>
      <c r="F848" s="522"/>
      <c r="G848" s="522"/>
      <c r="H848" s="527">
        <f>$D$848</f>
        <v>21</v>
      </c>
      <c r="I848" s="527"/>
      <c r="J848" s="527"/>
      <c r="K848" s="135"/>
      <c r="L848" s="534" t="s">
        <v>92</v>
      </c>
      <c r="M848" s="534"/>
      <c r="N848" s="110">
        <f>'Të dhënat për Lib. amë'!$A$48</f>
        <v>44</v>
      </c>
      <c r="O848" s="522" t="s">
        <v>93</v>
      </c>
      <c r="P848" s="522"/>
      <c r="Q848" s="522"/>
      <c r="R848" s="527">
        <f>$N$848</f>
        <v>44</v>
      </c>
      <c r="S848" s="527"/>
      <c r="T848" s="527"/>
      <c r="U848" s="528"/>
    </row>
    <row r="849" spans="1:21" ht="15" customHeight="1" x14ac:dyDescent="0.2">
      <c r="A849" s="135"/>
      <c r="B849" s="570" t="s">
        <v>98</v>
      </c>
      <c r="C849" s="570"/>
      <c r="D849" s="527">
        <f>'Të dhënat për Lib. amë'!$P$25</f>
        <v>0</v>
      </c>
      <c r="E849" s="527"/>
      <c r="F849" s="527"/>
      <c r="G849" s="527"/>
      <c r="H849" s="527"/>
      <c r="I849" s="527"/>
      <c r="J849" s="527"/>
      <c r="K849" s="135"/>
      <c r="L849" s="570" t="s">
        <v>98</v>
      </c>
      <c r="M849" s="570"/>
      <c r="N849" s="527">
        <f>'Të dhënat për Lib. amë'!$P$48</f>
        <v>0</v>
      </c>
      <c r="O849" s="527"/>
      <c r="P849" s="527"/>
      <c r="Q849" s="527"/>
      <c r="R849" s="527"/>
      <c r="S849" s="527"/>
      <c r="T849" s="527"/>
      <c r="U849" s="528"/>
    </row>
    <row r="850" spans="1:21" ht="15" customHeight="1" x14ac:dyDescent="0.3">
      <c r="A850" s="529" t="s">
        <v>91</v>
      </c>
      <c r="B850" s="530"/>
      <c r="C850" s="530"/>
      <c r="D850" s="530"/>
      <c r="E850" s="530"/>
      <c r="F850" s="530"/>
      <c r="G850" s="530"/>
      <c r="H850" s="530"/>
      <c r="I850" s="530"/>
      <c r="J850" s="530"/>
      <c r="K850" s="529" t="s">
        <v>91</v>
      </c>
      <c r="L850" s="530"/>
      <c r="M850" s="530"/>
      <c r="N850" s="530"/>
      <c r="O850" s="530"/>
      <c r="P850" s="530"/>
      <c r="Q850" s="530"/>
      <c r="R850" s="530"/>
      <c r="S850" s="530"/>
      <c r="T850" s="530"/>
      <c r="U850" s="531"/>
    </row>
    <row r="851" spans="1:21" ht="15" customHeight="1" x14ac:dyDescent="0.2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18" t="s">
        <v>105</v>
      </c>
      <c r="G851" s="518"/>
      <c r="H851" s="518"/>
      <c r="I851" s="527">
        <f>'Të dhënat për Lib. amë'!$S$25</f>
        <v>0</v>
      </c>
      <c r="J851" s="527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18" t="s">
        <v>105</v>
      </c>
      <c r="Q851" s="518"/>
      <c r="R851" s="518"/>
      <c r="S851" s="527">
        <f>'Të dhënat për Lib. amë'!$S$48</f>
        <v>0</v>
      </c>
      <c r="T851" s="527"/>
      <c r="U851" s="528"/>
    </row>
    <row r="852" spans="1:21" ht="15" customHeight="1" x14ac:dyDescent="0.2">
      <c r="A852" s="135"/>
      <c r="B852" s="98" t="s">
        <v>110</v>
      </c>
      <c r="C852" s="111">
        <f>'Të dhënat për Lib. amë'!$T$25</f>
        <v>0</v>
      </c>
      <c r="D852" s="114">
        <f>'Të dhënat për Lib. amë'!$U$25</f>
        <v>0</v>
      </c>
      <c r="E852" s="101" t="s">
        <v>111</v>
      </c>
      <c r="F852" s="113">
        <f>'Të dhënat për Lib. amë'!$V$25</f>
        <v>0</v>
      </c>
      <c r="G852" s="518" t="s">
        <v>112</v>
      </c>
      <c r="H852" s="518"/>
      <c r="I852" s="527">
        <f>'Të dhënat për Lib. amë'!$W$25</f>
        <v>0</v>
      </c>
      <c r="J852" s="527"/>
      <c r="K852" s="135"/>
      <c r="L852" s="98" t="s">
        <v>110</v>
      </c>
      <c r="M852" s="111">
        <f>'Të dhënat për Lib. amë'!$T$48</f>
        <v>0</v>
      </c>
      <c r="N852" s="103">
        <f>'Të dhënat për Lib. amë'!$U$48</f>
        <v>0</v>
      </c>
      <c r="O852" s="101" t="s">
        <v>111</v>
      </c>
      <c r="P852" s="113">
        <f>'Të dhënat për Lib. amë'!$V$48</f>
        <v>0</v>
      </c>
      <c r="Q852" s="518" t="s">
        <v>112</v>
      </c>
      <c r="R852" s="518"/>
      <c r="S852" s="527">
        <f>'Të dhënat për Lib. amë'!$W$48</f>
        <v>0</v>
      </c>
      <c r="T852" s="527"/>
      <c r="U852" s="528"/>
    </row>
    <row r="853" spans="1:21" ht="15" customHeight="1" x14ac:dyDescent="0.3">
      <c r="A853" s="529" t="s">
        <v>108</v>
      </c>
      <c r="B853" s="530"/>
      <c r="C853" s="530"/>
      <c r="D853" s="530"/>
      <c r="E853" s="530"/>
      <c r="F853" s="530"/>
      <c r="G853" s="530"/>
      <c r="H853" s="530"/>
      <c r="I853" s="530"/>
      <c r="J853" s="530"/>
      <c r="K853" s="529" t="s">
        <v>108</v>
      </c>
      <c r="L853" s="530"/>
      <c r="M853" s="530"/>
      <c r="N853" s="530"/>
      <c r="O853" s="530"/>
      <c r="P853" s="530"/>
      <c r="Q853" s="530"/>
      <c r="R853" s="530"/>
      <c r="S853" s="530"/>
      <c r="T853" s="530"/>
      <c r="U853" s="531"/>
    </row>
    <row r="854" spans="1:21" ht="15" customHeight="1" x14ac:dyDescent="0.2">
      <c r="A854" s="135"/>
      <c r="B854" s="518" t="s">
        <v>107</v>
      </c>
      <c r="C854" s="518"/>
      <c r="D854" s="114">
        <f>'Të dhënat për Lib. amë'!$X$25</f>
        <v>0</v>
      </c>
      <c r="E854" s="519" t="s">
        <v>109</v>
      </c>
      <c r="F854" s="519"/>
      <c r="G854" s="519"/>
      <c r="H854" s="519"/>
      <c r="I854" s="527">
        <f>'Të dhënat për Lib. amë'!$Y$25</f>
        <v>0</v>
      </c>
      <c r="J854" s="527"/>
      <c r="K854" s="135"/>
      <c r="L854" s="518" t="s">
        <v>107</v>
      </c>
      <c r="M854" s="518"/>
      <c r="N854" s="114">
        <f>'Të dhënat për Lib. amë'!$X$48</f>
        <v>0</v>
      </c>
      <c r="O854" s="519" t="s">
        <v>109</v>
      </c>
      <c r="P854" s="519"/>
      <c r="Q854" s="519"/>
      <c r="R854" s="519"/>
      <c r="S854" s="527">
        <f>'Të dhënat për Lib. amë'!$Y$48</f>
        <v>0</v>
      </c>
      <c r="T854" s="527"/>
      <c r="U854" s="528"/>
    </row>
    <row r="855" spans="1:21" ht="15" customHeight="1" thickBot="1" x14ac:dyDescent="0.25">
      <c r="A855" s="135"/>
      <c r="B855" s="98" t="s">
        <v>115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115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Top="1" thickBot="1" x14ac:dyDescent="0.3">
      <c r="A856" s="541" t="s">
        <v>82</v>
      </c>
      <c r="B856" s="543" t="s">
        <v>81</v>
      </c>
      <c r="C856" s="545" t="s">
        <v>5</v>
      </c>
      <c r="D856" s="546"/>
      <c r="E856" s="546"/>
      <c r="F856" s="546"/>
      <c r="G856" s="546"/>
      <c r="H856" s="546"/>
      <c r="I856" s="546"/>
      <c r="J856" s="546"/>
      <c r="K856" s="541" t="s">
        <v>82</v>
      </c>
      <c r="L856" s="543" t="s">
        <v>81</v>
      </c>
      <c r="M856" s="545" t="s">
        <v>5</v>
      </c>
      <c r="N856" s="546"/>
      <c r="O856" s="546"/>
      <c r="P856" s="546"/>
      <c r="Q856" s="546"/>
      <c r="R856" s="546"/>
      <c r="S856" s="546"/>
      <c r="T856" s="546"/>
      <c r="U856" s="547"/>
    </row>
    <row r="857" spans="1:21" ht="50.1" customHeight="1" thickBot="1" x14ac:dyDescent="0.3">
      <c r="A857" s="542"/>
      <c r="B857" s="544"/>
      <c r="C857" s="93" t="s">
        <v>78</v>
      </c>
      <c r="D857" s="93" t="s">
        <v>77</v>
      </c>
      <c r="E857" s="93" t="s">
        <v>80</v>
      </c>
      <c r="F857" s="93" t="s">
        <v>79</v>
      </c>
      <c r="G857" s="548"/>
      <c r="H857" s="550"/>
      <c r="I857" s="550"/>
      <c r="J857" s="571" t="s">
        <v>90</v>
      </c>
      <c r="K857" s="542"/>
      <c r="L857" s="544"/>
      <c r="M857" s="93" t="s">
        <v>78</v>
      </c>
      <c r="N857" s="93" t="s">
        <v>77</v>
      </c>
      <c r="O857" s="93" t="s">
        <v>80</v>
      </c>
      <c r="P857" s="93" t="s">
        <v>79</v>
      </c>
      <c r="Q857" s="548"/>
      <c r="R857" s="550"/>
      <c r="S857" s="550"/>
      <c r="T857" s="571" t="s">
        <v>90</v>
      </c>
      <c r="U857" s="576"/>
    </row>
    <row r="858" spans="1:21" ht="15" customHeight="1" thickBot="1" x14ac:dyDescent="0.3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Mjaft.(2)</v>
      </c>
      <c r="D858" s="151"/>
      <c r="E858" s="81"/>
      <c r="F858" s="150" t="str">
        <f>IF(OR(D858=0),C858,D858)</f>
        <v>Mjaft.(2)</v>
      </c>
      <c r="G858" s="549"/>
      <c r="H858" s="551"/>
      <c r="I858" s="551"/>
      <c r="J858" s="572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9"/>
      <c r="R858" s="551"/>
      <c r="S858" s="551"/>
      <c r="T858" s="572"/>
      <c r="U858" s="525"/>
    </row>
    <row r="859" spans="1:21" ht="15" customHeight="1" thickBot="1" x14ac:dyDescent="0.3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Mjaft.(2)</v>
      </c>
      <c r="D859" s="151"/>
      <c r="E859" s="81"/>
      <c r="F859" s="150" t="str">
        <f t="shared" ref="F859:F872" si="40">IF(OR(D859=0),C859,D859)</f>
        <v>Mjaft.(2)</v>
      </c>
      <c r="G859" s="549"/>
      <c r="H859" s="551"/>
      <c r="I859" s="551"/>
      <c r="J859" s="572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t="shared" ref="P859:P872" si="41">IF(OR(N859=0),M859,N859)</f>
        <v>-</v>
      </c>
      <c r="Q859" s="549"/>
      <c r="R859" s="551"/>
      <c r="S859" s="551"/>
      <c r="T859" s="572"/>
      <c r="U859" s="525"/>
    </row>
    <row r="860" spans="1:21" ht="15" customHeight="1" thickBot="1" x14ac:dyDescent="0.3">
      <c r="A860" s="137">
        <v>3</v>
      </c>
      <c r="B860" s="80" t="str">
        <f>'Të dhënat për Lib. amë'!$AB$4</f>
        <v>Matematikë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Mjaft.(2)</v>
      </c>
      <c r="D860" s="151"/>
      <c r="E860" s="81"/>
      <c r="F860" s="150" t="str">
        <f t="shared" si="40"/>
        <v>Mjaft.(2)</v>
      </c>
      <c r="G860" s="549"/>
      <c r="H860" s="551"/>
      <c r="I860" s="551"/>
      <c r="J860" s="572"/>
      <c r="K860" s="137">
        <v>3</v>
      </c>
      <c r="L860" s="80" t="str">
        <f>'Të dhënat për Lib. amë'!$AB$4</f>
        <v>Matematikë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9"/>
      <c r="R860" s="551"/>
      <c r="S860" s="551"/>
      <c r="T860" s="572"/>
      <c r="U860" s="525"/>
    </row>
    <row r="861" spans="1:21" ht="15" customHeight="1" thickBot="1" x14ac:dyDescent="0.3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Mjaft.(2)</v>
      </c>
      <c r="D861" s="151"/>
      <c r="E861" s="81"/>
      <c r="F861" s="150" t="str">
        <f t="shared" si="40"/>
        <v>Mjaft.(2)</v>
      </c>
      <c r="G861" s="549"/>
      <c r="H861" s="551"/>
      <c r="I861" s="551"/>
      <c r="J861" s="572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9"/>
      <c r="R861" s="551"/>
      <c r="S861" s="551"/>
      <c r="T861" s="572"/>
      <c r="U861" s="525"/>
    </row>
    <row r="862" spans="1:21" ht="15" customHeight="1" thickBot="1" x14ac:dyDescent="0.3">
      <c r="A862" s="137">
        <v>5</v>
      </c>
      <c r="B862" s="80" t="str">
        <f>'Të dhënat për Lib. amë'!$AD$4</f>
        <v>Fizikë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Mjaft.(2)</v>
      </c>
      <c r="D862" s="153"/>
      <c r="E862" s="81"/>
      <c r="F862" s="150" t="str">
        <f t="shared" si="40"/>
        <v>Mjaft.(2)</v>
      </c>
      <c r="G862" s="549"/>
      <c r="H862" s="551"/>
      <c r="I862" s="551"/>
      <c r="J862" s="572"/>
      <c r="K862" s="137">
        <v>5</v>
      </c>
      <c r="L862" s="80" t="str">
        <f>'Të dhënat për Lib. amë'!$AD$4</f>
        <v>Fizikë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9"/>
      <c r="R862" s="551"/>
      <c r="S862" s="551"/>
      <c r="T862" s="572"/>
      <c r="U862" s="525"/>
    </row>
    <row r="863" spans="1:21" ht="15" customHeight="1" thickBot="1" x14ac:dyDescent="0.3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9"/>
      <c r="H863" s="551"/>
      <c r="I863" s="551"/>
      <c r="J863" s="572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9"/>
      <c r="R863" s="551"/>
      <c r="S863" s="551"/>
      <c r="T863" s="572"/>
      <c r="U863" s="525"/>
    </row>
    <row r="864" spans="1:21" ht="15" customHeight="1" thickBot="1" x14ac:dyDescent="0.3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Mjaft.(2)</v>
      </c>
      <c r="D864" s="151"/>
      <c r="E864" s="81"/>
      <c r="F864" s="150" t="str">
        <f t="shared" si="40"/>
        <v>Mjaft.(2)</v>
      </c>
      <c r="G864" s="554" t="s">
        <v>87</v>
      </c>
      <c r="H864" s="556" t="s">
        <v>88</v>
      </c>
      <c r="I864" s="556" t="s">
        <v>89</v>
      </c>
      <c r="J864" s="522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54" t="s">
        <v>87</v>
      </c>
      <c r="R864" s="556" t="s">
        <v>88</v>
      </c>
      <c r="S864" s="556" t="s">
        <v>89</v>
      </c>
      <c r="T864" s="522"/>
      <c r="U864" s="525"/>
    </row>
    <row r="865" spans="1:21" ht="15" customHeight="1" thickBot="1" x14ac:dyDescent="0.3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Mjaft.(2)</v>
      </c>
      <c r="D865" s="151"/>
      <c r="E865" s="81"/>
      <c r="F865" s="150" t="str">
        <f t="shared" si="40"/>
        <v>Mjaft.(2)</v>
      </c>
      <c r="G865" s="554"/>
      <c r="H865" s="556"/>
      <c r="I865" s="556"/>
      <c r="J865" s="522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54"/>
      <c r="R865" s="556"/>
      <c r="S865" s="556"/>
      <c r="T865" s="522"/>
      <c r="U865" s="525"/>
    </row>
    <row r="866" spans="1:21" ht="15" customHeight="1" thickBot="1" x14ac:dyDescent="0.3">
      <c r="A866" s="137">
        <v>9</v>
      </c>
      <c r="B866" s="80" t="str">
        <f>'Të dhënat për Lib. amë'!$AH$4</f>
        <v>Edukatë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Mjaft.(2)</v>
      </c>
      <c r="D866" s="151"/>
      <c r="E866" s="81"/>
      <c r="F866" s="150" t="str">
        <f t="shared" si="40"/>
        <v>Mjaft.(2)</v>
      </c>
      <c r="G866" s="554"/>
      <c r="H866" s="556"/>
      <c r="I866" s="556"/>
      <c r="J866" s="522"/>
      <c r="K866" s="137">
        <v>9</v>
      </c>
      <c r="L866" s="80" t="str">
        <f>'Të dhënat për Lib. amë'!$AH$4</f>
        <v>Edukatë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54"/>
      <c r="R866" s="556"/>
      <c r="S866" s="556"/>
      <c r="T866" s="522"/>
      <c r="U866" s="525"/>
    </row>
    <row r="867" spans="1:21" ht="15" customHeight="1" thickBot="1" x14ac:dyDescent="0.3">
      <c r="A867" s="137">
        <v>10</v>
      </c>
      <c r="B867" s="80" t="str">
        <f>'Të dhënat për Lib. amë'!$AI$4</f>
        <v>Edukatë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Mjaft.(2)</v>
      </c>
      <c r="D867" s="151"/>
      <c r="E867" s="81"/>
      <c r="F867" s="150" t="str">
        <f t="shared" si="40"/>
        <v>Mjaft.(2)</v>
      </c>
      <c r="G867" s="554"/>
      <c r="H867" s="556"/>
      <c r="I867" s="556"/>
      <c r="J867" s="522"/>
      <c r="K867" s="137">
        <v>10</v>
      </c>
      <c r="L867" s="80" t="str">
        <f>'Të dhënat për Lib. amë'!$AI$4</f>
        <v>Edukatë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54"/>
      <c r="R867" s="556"/>
      <c r="S867" s="556"/>
      <c r="T867" s="522"/>
      <c r="U867" s="525"/>
    </row>
    <row r="868" spans="1:21" ht="15" customHeight="1" thickBot="1" x14ac:dyDescent="0.3">
      <c r="A868" s="137">
        <v>11</v>
      </c>
      <c r="B868" s="80" t="str">
        <f>'Të dhënat për Lib. amë'!$AJ$4</f>
        <v>Edukatë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Mjaft.(2)</v>
      </c>
      <c r="D868" s="151"/>
      <c r="E868" s="81"/>
      <c r="F868" s="150" t="str">
        <f t="shared" si="40"/>
        <v>Mjaft.(2)</v>
      </c>
      <c r="G868" s="554"/>
      <c r="H868" s="556"/>
      <c r="I868" s="556"/>
      <c r="J868" s="522"/>
      <c r="K868" s="137">
        <v>11</v>
      </c>
      <c r="L868" s="80" t="str">
        <f>'Të dhënat për Lib. amë'!$AJ$4</f>
        <v>Edukatë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54"/>
      <c r="R868" s="556"/>
      <c r="S868" s="556"/>
      <c r="T868" s="522"/>
      <c r="U868" s="525"/>
    </row>
    <row r="869" spans="1:21" ht="15" customHeight="1" thickBot="1" x14ac:dyDescent="0.3">
      <c r="A869" s="137">
        <v>12</v>
      </c>
      <c r="B869" s="80" t="str">
        <f>'Të dhënat për Lib. amë'!$AK$4</f>
        <v>Teknologji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Mjaft.(2)</v>
      </c>
      <c r="D869" s="151"/>
      <c r="E869" s="81"/>
      <c r="F869" s="150" t="str">
        <f t="shared" si="40"/>
        <v>Mjaft.(2)</v>
      </c>
      <c r="G869" s="554"/>
      <c r="H869" s="556"/>
      <c r="I869" s="556"/>
      <c r="J869" s="522"/>
      <c r="K869" s="137">
        <v>12</v>
      </c>
      <c r="L869" s="80" t="str">
        <f>'Të dhënat për Lib. amë'!$AK$4</f>
        <v>Teknologji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54"/>
      <c r="R869" s="556"/>
      <c r="S869" s="556"/>
      <c r="T869" s="522"/>
      <c r="U869" s="525"/>
    </row>
    <row r="870" spans="1:21" ht="15" customHeight="1" thickBot="1" x14ac:dyDescent="0.3">
      <c r="A870" s="137">
        <v>13</v>
      </c>
      <c r="B870" s="80" t="str">
        <f>'Të dhënat për Lib. amë'!$AL$4</f>
        <v>Edukatë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Mirë(3)</v>
      </c>
      <c r="D870" s="151"/>
      <c r="E870" s="81"/>
      <c r="F870" s="150" t="str">
        <f t="shared" si="40"/>
        <v>Mirë(3)</v>
      </c>
      <c r="G870" s="554"/>
      <c r="H870" s="556"/>
      <c r="I870" s="556"/>
      <c r="J870" s="522"/>
      <c r="K870" s="137">
        <v>13</v>
      </c>
      <c r="L870" s="80" t="str">
        <f>'Të dhënat për Lib. amë'!$AL$4</f>
        <v>Edukatë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54"/>
      <c r="R870" s="556"/>
      <c r="S870" s="556"/>
      <c r="T870" s="522"/>
      <c r="U870" s="525"/>
    </row>
    <row r="871" spans="1:21" ht="15" customHeight="1" thickBot="1" x14ac:dyDescent="0.3">
      <c r="A871" s="137">
        <v>14</v>
      </c>
      <c r="B871" s="80" t="str">
        <f>'Të dhënat për Lib. amë'!$AM$4</f>
        <v>Mz. Ekologjia dhe mjedisi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54"/>
      <c r="H871" s="556"/>
      <c r="I871" s="556"/>
      <c r="J871" s="522"/>
      <c r="K871" s="137">
        <v>14</v>
      </c>
      <c r="L871" s="80" t="str">
        <f>'Të dhënat për Lib. amë'!$AM$4</f>
        <v>Mz. Ekologjia dhe mjedisi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54"/>
      <c r="R871" s="556"/>
      <c r="S871" s="556"/>
      <c r="T871" s="522"/>
      <c r="U871" s="525"/>
    </row>
    <row r="872" spans="1:21" ht="15" customHeight="1" thickBot="1" x14ac:dyDescent="0.3">
      <c r="A872" s="137">
        <v>15</v>
      </c>
      <c r="B872" s="80" t="str">
        <f>'Të dhënat për Lib. amë'!$AN$4</f>
        <v>Mz. Anglisht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54"/>
      <c r="H872" s="556"/>
      <c r="I872" s="556"/>
      <c r="J872" s="522"/>
      <c r="K872" s="137">
        <v>15</v>
      </c>
      <c r="L872" s="80" t="str">
        <f>'Të dhënat për Lib. amë'!$AN$4</f>
        <v>Mz. Anglisht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54"/>
      <c r="R872" s="556"/>
      <c r="S872" s="556"/>
      <c r="T872" s="522"/>
      <c r="U872" s="525"/>
    </row>
    <row r="873" spans="1:21" ht="15" customHeight="1" thickBot="1" x14ac:dyDescent="0.3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54"/>
      <c r="H873" s="556"/>
      <c r="I873" s="556"/>
      <c r="J873" s="522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54"/>
      <c r="R873" s="556"/>
      <c r="S873" s="556"/>
      <c r="T873" s="522"/>
      <c r="U873" s="525"/>
    </row>
    <row r="874" spans="1:21" ht="15" customHeight="1" thickBot="1" x14ac:dyDescent="0.3">
      <c r="A874" s="138"/>
      <c r="B874" s="105" t="str">
        <f>'Të dhënat për Lib. amë'!$AO$4</f>
        <v>Nota mesatare</v>
      </c>
      <c r="C874" s="106">
        <f>'Të dhënat për Lib. amë'!$AO$25</f>
        <v>2.08</v>
      </c>
      <c r="D874" s="106"/>
      <c r="E874" s="106"/>
      <c r="F874" s="152">
        <f>$C$874</f>
        <v>2.08</v>
      </c>
      <c r="G874" s="555"/>
      <c r="H874" s="557"/>
      <c r="I874" s="557"/>
      <c r="J874" s="577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55"/>
      <c r="R874" s="557"/>
      <c r="S874" s="557"/>
      <c r="T874" s="577"/>
      <c r="U874" s="526"/>
    </row>
    <row r="875" spans="1:21" ht="14.1" customHeight="1" thickTop="1" x14ac:dyDescent="0.2">
      <c r="A875" s="139"/>
      <c r="B875" s="535" t="s">
        <v>126</v>
      </c>
      <c r="C875" s="535"/>
      <c r="D875" s="535"/>
      <c r="E875" s="140">
        <f>$I$854</f>
        <v>0</v>
      </c>
      <c r="F875" s="131" t="s">
        <v>104</v>
      </c>
      <c r="G875" s="552" t="str">
        <f>IF(F874=0,"I pa notuar",IF(F874=1,"Pamjaftueshëm (1)",IF(F874&lt;2.5,"Mjaftueshëm(2)",IF(F874&lt;3.5,"Mirë(3)",IF(F874&lt;4.5,"Shumë mirë(4)","Shkëlqyeshëm(5)")))))</f>
        <v>Mjaftueshëm(2)</v>
      </c>
      <c r="H875" s="552"/>
      <c r="I875" s="552"/>
      <c r="J875" s="552"/>
      <c r="K875" s="139"/>
      <c r="L875" s="535" t="s">
        <v>116</v>
      </c>
      <c r="M875" s="535"/>
      <c r="N875" s="535"/>
      <c r="O875" s="140">
        <f>$S$854</f>
        <v>0</v>
      </c>
      <c r="P875" s="131" t="s">
        <v>104</v>
      </c>
      <c r="Q875" s="552" t="str">
        <f>IF(P874=0,"I pa notuar",IF(P874=1,"Pamjaftueshëm (1)",IF(P874&lt;2.5,"Mjaftueshëm(2)",IF(P874&lt;3.5,"Mirë(3)",IF(P874&lt;4.5,"Shumë mirë(4)","Shkëlqyeshëm(5)")))))</f>
        <v>I pa notuar</v>
      </c>
      <c r="R875" s="552"/>
      <c r="S875" s="552"/>
      <c r="T875" s="552"/>
      <c r="U875" s="553"/>
    </row>
    <row r="876" spans="1:21" ht="14.1" customHeight="1" x14ac:dyDescent="0.2">
      <c r="A876" s="139"/>
      <c r="B876" s="536" t="s">
        <v>117</v>
      </c>
      <c r="C876" s="536"/>
      <c r="D876" s="536"/>
      <c r="E876" s="536"/>
      <c r="F876" s="538"/>
      <c r="G876" s="538"/>
      <c r="H876" s="538"/>
      <c r="I876" s="538"/>
      <c r="J876" s="538"/>
      <c r="K876" s="139"/>
      <c r="L876" s="534" t="s">
        <v>117</v>
      </c>
      <c r="M876" s="534"/>
      <c r="N876" s="534"/>
      <c r="O876" s="534"/>
      <c r="P876" s="524"/>
      <c r="Q876" s="524"/>
      <c r="R876" s="524"/>
      <c r="S876" s="524"/>
      <c r="T876" s="524"/>
      <c r="U876" s="537"/>
    </row>
    <row r="877" spans="1:21" ht="14.1" customHeight="1" x14ac:dyDescent="0.2">
      <c r="A877" s="139"/>
      <c r="B877" s="538"/>
      <c r="C877" s="538"/>
      <c r="D877" s="538"/>
      <c r="E877" s="538"/>
      <c r="F877" s="538"/>
      <c r="G877" s="538"/>
      <c r="H877" s="538"/>
      <c r="I877" s="538"/>
      <c r="J877" s="538"/>
      <c r="K877" s="139"/>
      <c r="L877" s="524"/>
      <c r="M877" s="524"/>
      <c r="N877" s="524"/>
      <c r="O877" s="524"/>
      <c r="P877" s="524"/>
      <c r="Q877" s="524"/>
      <c r="R877" s="524"/>
      <c r="S877" s="524"/>
      <c r="T877" s="524"/>
      <c r="U877" s="537"/>
    </row>
    <row r="878" spans="1:21" ht="14.1" customHeight="1" x14ac:dyDescent="0.2">
      <c r="A878" s="139"/>
      <c r="B878" s="141" t="s">
        <v>118</v>
      </c>
      <c r="C878" s="111">
        <f>SUM(E878,H878)</f>
        <v>51</v>
      </c>
      <c r="D878" s="141" t="s">
        <v>119</v>
      </c>
      <c r="E878" s="143">
        <f>'Të dhënat për Lib. amë'!$AR$25</f>
        <v>51</v>
      </c>
      <c r="F878" s="540" t="s">
        <v>120</v>
      </c>
      <c r="G878" s="540"/>
      <c r="H878" s="527">
        <f>'Të dhënat për Lib. amë'!$AS$25</f>
        <v>0</v>
      </c>
      <c r="I878" s="527"/>
      <c r="J878" s="527"/>
      <c r="K878" s="139"/>
      <c r="L878" s="141" t="s">
        <v>118</v>
      </c>
      <c r="M878" s="111">
        <f>SUM(O878,R878)</f>
        <v>0</v>
      </c>
      <c r="N878" s="141" t="s">
        <v>119</v>
      </c>
      <c r="O878" s="111">
        <f>'Të dhënat për Lib. amë'!$AR$48</f>
        <v>0</v>
      </c>
      <c r="P878" s="540" t="s">
        <v>120</v>
      </c>
      <c r="Q878" s="540"/>
      <c r="R878" s="527">
        <f>'Të dhënat për Lib. amë'!$AS$48</f>
        <v>0</v>
      </c>
      <c r="S878" s="527"/>
      <c r="T878" s="527"/>
      <c r="U878" s="528"/>
    </row>
    <row r="879" spans="1:21" ht="14.1" customHeight="1" x14ac:dyDescent="0.2">
      <c r="A879" s="139"/>
      <c r="B879" s="522" t="s">
        <v>121</v>
      </c>
      <c r="C879" s="522"/>
      <c r="D879" s="524"/>
      <c r="E879" s="524"/>
      <c r="F879" s="524"/>
      <c r="G879" s="524"/>
      <c r="H879" s="524"/>
      <c r="I879" s="524"/>
      <c r="J879" s="524"/>
      <c r="K879" s="139"/>
      <c r="L879" s="522" t="s">
        <v>121</v>
      </c>
      <c r="M879" s="522"/>
      <c r="N879" s="527"/>
      <c r="O879" s="527"/>
      <c r="P879" s="527"/>
      <c r="Q879" s="527"/>
      <c r="R879" s="527"/>
      <c r="S879" s="527"/>
      <c r="T879" s="527"/>
      <c r="U879" s="528"/>
    </row>
    <row r="880" spans="1:21" ht="14.1" customHeight="1" x14ac:dyDescent="0.2">
      <c r="A880" s="139"/>
      <c r="B880" s="522" t="s">
        <v>122</v>
      </c>
      <c r="C880" s="522"/>
      <c r="D880" s="523">
        <f>$D$40</f>
        <v>0</v>
      </c>
      <c r="E880" s="523"/>
      <c r="F880" s="131" t="s">
        <v>123</v>
      </c>
      <c r="G880" s="524">
        <f>$G$40</f>
        <v>0</v>
      </c>
      <c r="H880" s="524"/>
      <c r="I880" s="524"/>
      <c r="J880" s="208"/>
      <c r="K880" s="139"/>
      <c r="L880" s="522" t="s">
        <v>122</v>
      </c>
      <c r="M880" s="522"/>
      <c r="N880" s="523">
        <f>$D$40</f>
        <v>0</v>
      </c>
      <c r="O880" s="523"/>
      <c r="P880" s="131" t="s">
        <v>123</v>
      </c>
      <c r="Q880" s="524">
        <f>$G$40</f>
        <v>0</v>
      </c>
      <c r="R880" s="524"/>
      <c r="S880" s="524"/>
      <c r="T880" s="565"/>
      <c r="U880" s="566"/>
    </row>
    <row r="881" spans="1:21" ht="14.1" customHeight="1" x14ac:dyDescent="0.2">
      <c r="A881" s="139"/>
      <c r="B881" s="522" t="s">
        <v>124</v>
      </c>
      <c r="C881" s="522"/>
      <c r="D881" s="523"/>
      <c r="E881" s="523"/>
      <c r="F881" s="131" t="s">
        <v>123</v>
      </c>
      <c r="G881" s="524"/>
      <c r="H881" s="524"/>
      <c r="I881" s="524"/>
      <c r="J881" s="208"/>
      <c r="K881" s="139"/>
      <c r="L881" s="522" t="s">
        <v>124</v>
      </c>
      <c r="M881" s="522"/>
      <c r="N881" s="523"/>
      <c r="O881" s="523"/>
      <c r="P881" s="131" t="s">
        <v>123</v>
      </c>
      <c r="Q881" s="524"/>
      <c r="R881" s="524"/>
      <c r="S881" s="524"/>
      <c r="T881" s="565"/>
      <c r="U881" s="566"/>
    </row>
    <row r="882" spans="1:21" ht="14.1" customHeight="1" x14ac:dyDescent="0.2">
      <c r="A882" s="142"/>
      <c r="B882" s="520" t="s">
        <v>125</v>
      </c>
      <c r="C882" s="520"/>
      <c r="D882" s="520"/>
      <c r="E882" s="520"/>
      <c r="F882" s="521"/>
      <c r="G882" s="521"/>
      <c r="H882" s="521"/>
      <c r="I882" s="521"/>
      <c r="J882" s="206"/>
      <c r="K882" s="142"/>
      <c r="L882" s="520" t="s">
        <v>125</v>
      </c>
      <c r="M882" s="520"/>
      <c r="N882" s="520"/>
      <c r="O882" s="520"/>
      <c r="P882" s="521"/>
      <c r="Q882" s="521"/>
      <c r="R882" s="521"/>
      <c r="S882" s="521"/>
      <c r="T882" s="560"/>
      <c r="U882" s="561"/>
    </row>
    <row r="883" spans="1:21" ht="15" customHeight="1" x14ac:dyDescent="0.25">
      <c r="A883" s="132"/>
      <c r="B883" s="133" t="s">
        <v>72</v>
      </c>
      <c r="C883" s="134" t="str">
        <f>'Të dhënat për Lib. amë'!$B$5</f>
        <v>VIII</v>
      </c>
      <c r="D883" s="133" t="s">
        <v>73</v>
      </c>
      <c r="E883" s="134">
        <f>'Të dhënat për Lib. amë'!$C$5</f>
        <v>1</v>
      </c>
      <c r="F883" s="133"/>
      <c r="G883" s="573" t="s">
        <v>74</v>
      </c>
      <c r="H883" s="573"/>
      <c r="I883" s="574" t="str">
        <f>'Të dhënat për Lib. amë'!$D$5</f>
        <v>2014/2015</v>
      </c>
      <c r="J883" s="575"/>
      <c r="K883" s="132"/>
      <c r="L883" s="133" t="s">
        <v>72</v>
      </c>
      <c r="M883" s="134" t="str">
        <f>'Të dhënat për Lib. amë'!$B$5</f>
        <v>VIII</v>
      </c>
      <c r="N883" s="133" t="s">
        <v>73</v>
      </c>
      <c r="O883" s="134">
        <f>'Të dhënat për Lib. amë'!$C$5</f>
        <v>1</v>
      </c>
      <c r="P883" s="133"/>
      <c r="Q883" s="573" t="s">
        <v>74</v>
      </c>
      <c r="R883" s="573"/>
      <c r="S883" s="574" t="str">
        <f>'Të dhënat për Lib. amë'!$D$5</f>
        <v>2014/2015</v>
      </c>
      <c r="T883" s="574"/>
      <c r="U883" s="575"/>
    </row>
    <row r="884" spans="1:21" ht="15" customHeight="1" x14ac:dyDescent="0.2">
      <c r="A884" s="135"/>
      <c r="B884" s="95" t="s">
        <v>75</v>
      </c>
      <c r="C884" s="567" t="str">
        <f>'Të dhënat për Lib. amë'!$E$5</f>
        <v>Klasa e tetë</v>
      </c>
      <c r="D884" s="567"/>
      <c r="E884" s="567"/>
      <c r="F884" s="567"/>
      <c r="G884" s="567"/>
      <c r="H884" s="567"/>
      <c r="I884" s="567"/>
      <c r="J884" s="568"/>
      <c r="K884" s="135"/>
      <c r="L884" s="95" t="s">
        <v>75</v>
      </c>
      <c r="M884" s="567" t="str">
        <f>'Të dhënat për Lib. amë'!$E$5</f>
        <v>Klasa e tetë</v>
      </c>
      <c r="N884" s="567"/>
      <c r="O884" s="567"/>
      <c r="P884" s="567"/>
      <c r="Q884" s="567"/>
      <c r="R884" s="567"/>
      <c r="S884" s="567"/>
      <c r="T884" s="567"/>
      <c r="U884" s="568"/>
    </row>
    <row r="885" spans="1:21" ht="15" customHeight="1" x14ac:dyDescent="0.2">
      <c r="A885" s="135"/>
      <c r="B885" s="95" t="s">
        <v>76</v>
      </c>
      <c r="C885" s="567" t="str">
        <f>'Të dhënat për Lib. amë'!$F$5</f>
        <v>SH F M U"Shkëndija " Suharekë</v>
      </c>
      <c r="D885" s="567"/>
      <c r="E885" s="567"/>
      <c r="F885" s="567"/>
      <c r="G885" s="567"/>
      <c r="H885" s="567"/>
      <c r="I885" s="567"/>
      <c r="J885" s="568"/>
      <c r="K885" s="135"/>
      <c r="L885" s="95" t="s">
        <v>76</v>
      </c>
      <c r="M885" s="567" t="str">
        <f>'Të dhënat për Lib. amë'!$F$5</f>
        <v>SH F M U"Shkëndija " Suharekë</v>
      </c>
      <c r="N885" s="567"/>
      <c r="O885" s="567"/>
      <c r="P885" s="567"/>
      <c r="Q885" s="567"/>
      <c r="R885" s="567"/>
      <c r="S885" s="567"/>
      <c r="T885" s="567"/>
      <c r="U885" s="568"/>
    </row>
    <row r="886" spans="1:21" ht="15" customHeight="1" x14ac:dyDescent="0.3">
      <c r="A886" s="529" t="s">
        <v>83</v>
      </c>
      <c r="B886" s="530"/>
      <c r="C886" s="530"/>
      <c r="D886" s="530"/>
      <c r="E886" s="530"/>
      <c r="F886" s="530"/>
      <c r="G886" s="530"/>
      <c r="H886" s="530"/>
      <c r="I886" s="530"/>
      <c r="J886" s="531"/>
      <c r="K886" s="529" t="s">
        <v>83</v>
      </c>
      <c r="L886" s="530"/>
      <c r="M886" s="530"/>
      <c r="N886" s="530"/>
      <c r="O886" s="530"/>
      <c r="P886" s="530"/>
      <c r="Q886" s="530"/>
      <c r="R886" s="530"/>
      <c r="S886" s="530"/>
      <c r="T886" s="530"/>
      <c r="U886" s="531"/>
    </row>
    <row r="887" spans="1:21" ht="15" customHeight="1" x14ac:dyDescent="0.2">
      <c r="A887" s="135"/>
      <c r="B887" s="95" t="s">
        <v>36</v>
      </c>
      <c r="C887" s="527" t="str">
        <f>'Të dhënat për Lib. amë'!$G$26</f>
        <v>Nurije Gollopeni</v>
      </c>
      <c r="D887" s="527"/>
      <c r="E887" s="522" t="s">
        <v>84</v>
      </c>
      <c r="F887" s="522"/>
      <c r="G887" s="522"/>
      <c r="H887" s="532" t="str">
        <f>'Të dhënat për Lib. amë'!$I$26</f>
        <v>Gëzim</v>
      </c>
      <c r="I887" s="532"/>
      <c r="J887" s="533"/>
      <c r="K887" s="135"/>
      <c r="L887" s="95" t="s">
        <v>36</v>
      </c>
      <c r="M887" s="527">
        <f>'Të dhënat për Lib. amë'!$G$49</f>
        <v>0</v>
      </c>
      <c r="N887" s="527"/>
      <c r="O887" s="522" t="s">
        <v>84</v>
      </c>
      <c r="P887" s="522"/>
      <c r="Q887" s="522"/>
      <c r="R887" s="532">
        <f>'Të dhënat për Lib. amë'!$I$49</f>
        <v>0</v>
      </c>
      <c r="S887" s="532"/>
      <c r="T887" s="532"/>
      <c r="U887" s="533"/>
    </row>
    <row r="888" spans="1:21" ht="15" customHeight="1" x14ac:dyDescent="0.2">
      <c r="A888" s="135"/>
      <c r="B888" s="97" t="s">
        <v>85</v>
      </c>
      <c r="C888" s="114" t="str">
        <f>'Të dhënat për Lib. amë'!$J$26</f>
        <v xml:space="preserve"> </v>
      </c>
      <c r="D888" s="522" t="s">
        <v>86</v>
      </c>
      <c r="E888" s="522"/>
      <c r="F888" s="112">
        <f>'Të dhënat për Lib. amë'!$K$26</f>
        <v>0</v>
      </c>
      <c r="G888" s="562"/>
      <c r="H888" s="562"/>
      <c r="I888" s="562"/>
      <c r="J888" s="563"/>
      <c r="K888" s="135"/>
      <c r="L888" s="97" t="s">
        <v>85</v>
      </c>
      <c r="M888" s="114">
        <f>'Të dhënat për Lib. amë'!$J$49</f>
        <v>0</v>
      </c>
      <c r="N888" s="522" t="s">
        <v>86</v>
      </c>
      <c r="O888" s="522"/>
      <c r="P888" s="112">
        <f>'Të dhënat për Lib. amë'!$K$49</f>
        <v>0</v>
      </c>
      <c r="Q888" s="534"/>
      <c r="R888" s="534"/>
      <c r="S888" s="534"/>
      <c r="T888" s="534"/>
      <c r="U888" s="564"/>
    </row>
    <row r="889" spans="1:21" ht="15" customHeight="1" x14ac:dyDescent="0.2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69">
        <f>'Të dhënat për Lib. amë'!$N$26</f>
        <v>0</v>
      </c>
      <c r="H889" s="569"/>
      <c r="I889" s="97" t="s">
        <v>113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9">
        <f>'Të dhënat për Lib. amë'!$N$49</f>
        <v>0</v>
      </c>
      <c r="R889" s="569"/>
      <c r="S889" s="97" t="s">
        <v>113</v>
      </c>
      <c r="T889" s="527">
        <f>'Të dhënat për Lib. amë'!$O$49</f>
        <v>0</v>
      </c>
      <c r="U889" s="528"/>
    </row>
    <row r="890" spans="1:21" ht="15" customHeight="1" x14ac:dyDescent="0.2">
      <c r="A890" s="135"/>
      <c r="B890" s="534" t="s">
        <v>92</v>
      </c>
      <c r="C890" s="534"/>
      <c r="D890" s="110">
        <f>'Të dhënat për Lib. amë'!$A$26</f>
        <v>22</v>
      </c>
      <c r="E890" s="522" t="s">
        <v>93</v>
      </c>
      <c r="F890" s="522"/>
      <c r="G890" s="522"/>
      <c r="H890" s="527">
        <f>$D$890</f>
        <v>22</v>
      </c>
      <c r="I890" s="527"/>
      <c r="J890" s="528"/>
      <c r="K890" s="135"/>
      <c r="L890" s="534" t="s">
        <v>92</v>
      </c>
      <c r="M890" s="534"/>
      <c r="N890" s="110">
        <f>'Të dhënat për Lib. amë'!$A$49</f>
        <v>45</v>
      </c>
      <c r="O890" s="522" t="s">
        <v>93</v>
      </c>
      <c r="P890" s="522"/>
      <c r="Q890" s="522"/>
      <c r="R890" s="527">
        <f>$N$890</f>
        <v>45</v>
      </c>
      <c r="S890" s="527"/>
      <c r="T890" s="527"/>
      <c r="U890" s="528"/>
    </row>
    <row r="891" spans="1:21" ht="15" customHeight="1" x14ac:dyDescent="0.2">
      <c r="A891" s="135"/>
      <c r="B891" s="570" t="s">
        <v>98</v>
      </c>
      <c r="C891" s="570"/>
      <c r="D891" s="527" t="str">
        <f>'Të dhënat për Lib. amë'!$P$26</f>
        <v xml:space="preserve"> </v>
      </c>
      <c r="E891" s="527"/>
      <c r="F891" s="527"/>
      <c r="G891" s="527"/>
      <c r="H891" s="527"/>
      <c r="I891" s="527"/>
      <c r="J891" s="528"/>
      <c r="K891" s="135"/>
      <c r="L891" s="570" t="s">
        <v>98</v>
      </c>
      <c r="M891" s="570"/>
      <c r="N891" s="527">
        <f>'Të dhënat për Lib. amë'!$P$49</f>
        <v>0</v>
      </c>
      <c r="O891" s="527"/>
      <c r="P891" s="527"/>
      <c r="Q891" s="527"/>
      <c r="R891" s="527"/>
      <c r="S891" s="527"/>
      <c r="T891" s="527"/>
      <c r="U891" s="528"/>
    </row>
    <row r="892" spans="1:21" ht="15" customHeight="1" x14ac:dyDescent="0.3">
      <c r="A892" s="529" t="s">
        <v>91</v>
      </c>
      <c r="B892" s="530"/>
      <c r="C892" s="530"/>
      <c r="D892" s="530"/>
      <c r="E892" s="530"/>
      <c r="F892" s="530"/>
      <c r="G892" s="530"/>
      <c r="H892" s="530"/>
      <c r="I892" s="530"/>
      <c r="J892" s="531"/>
      <c r="K892" s="529" t="s">
        <v>91</v>
      </c>
      <c r="L892" s="530"/>
      <c r="M892" s="530"/>
      <c r="N892" s="530"/>
      <c r="O892" s="530"/>
      <c r="P892" s="530"/>
      <c r="Q892" s="530"/>
      <c r="R892" s="530"/>
      <c r="S892" s="530"/>
      <c r="T892" s="530"/>
      <c r="U892" s="531"/>
    </row>
    <row r="893" spans="1:21" ht="15" customHeight="1" x14ac:dyDescent="0.2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18" t="s">
        <v>105</v>
      </c>
      <c r="G893" s="518"/>
      <c r="H893" s="518"/>
      <c r="I893" s="527">
        <f>'Të dhënat për Lib. amë'!$S$26</f>
        <v>0</v>
      </c>
      <c r="J893" s="528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18" t="s">
        <v>105</v>
      </c>
      <c r="Q893" s="518"/>
      <c r="R893" s="518"/>
      <c r="S893" s="527">
        <f>'Të dhënat për Lib. amë'!$S$49</f>
        <v>0</v>
      </c>
      <c r="T893" s="527"/>
      <c r="U893" s="528"/>
    </row>
    <row r="894" spans="1:21" ht="15" customHeight="1" x14ac:dyDescent="0.2">
      <c r="A894" s="135"/>
      <c r="B894" s="98" t="s">
        <v>110</v>
      </c>
      <c r="C894" s="111">
        <f>'Të dhënat për Lib. amë'!$T$26</f>
        <v>0</v>
      </c>
      <c r="D894" s="114">
        <f>'Të dhënat për Lib. amë'!$U$26</f>
        <v>0</v>
      </c>
      <c r="E894" s="101" t="s">
        <v>111</v>
      </c>
      <c r="F894" s="113">
        <f>'Të dhënat për Lib. amë'!$V$26</f>
        <v>0</v>
      </c>
      <c r="G894" s="518" t="s">
        <v>112</v>
      </c>
      <c r="H894" s="518"/>
      <c r="I894" s="527">
        <f>'Të dhënat për Lib. amë'!$W$26</f>
        <v>0</v>
      </c>
      <c r="J894" s="528"/>
      <c r="K894" s="135"/>
      <c r="L894" s="98" t="s">
        <v>110</v>
      </c>
      <c r="M894" s="111">
        <f>'Të dhënat për Lib. amë'!$T$49</f>
        <v>0</v>
      </c>
      <c r="N894" s="103">
        <f>'Të dhënat për Lib. amë'!$U$49</f>
        <v>0</v>
      </c>
      <c r="O894" s="101" t="s">
        <v>111</v>
      </c>
      <c r="P894" s="113">
        <f>'Të dhënat për Lib. amë'!$V$49</f>
        <v>0</v>
      </c>
      <c r="Q894" s="518" t="s">
        <v>112</v>
      </c>
      <c r="R894" s="518"/>
      <c r="S894" s="527">
        <f>'Të dhënat për Lib. amë'!$W$49</f>
        <v>0</v>
      </c>
      <c r="T894" s="527"/>
      <c r="U894" s="528"/>
    </row>
    <row r="895" spans="1:21" ht="15" customHeight="1" x14ac:dyDescent="0.3">
      <c r="A895" s="529" t="s">
        <v>108</v>
      </c>
      <c r="B895" s="530"/>
      <c r="C895" s="530"/>
      <c r="D895" s="530"/>
      <c r="E895" s="530"/>
      <c r="F895" s="530"/>
      <c r="G895" s="530"/>
      <c r="H895" s="530"/>
      <c r="I895" s="530"/>
      <c r="J895" s="531"/>
      <c r="K895" s="529" t="s">
        <v>108</v>
      </c>
      <c r="L895" s="530"/>
      <c r="M895" s="530"/>
      <c r="N895" s="530"/>
      <c r="O895" s="530"/>
      <c r="P895" s="530"/>
      <c r="Q895" s="530"/>
      <c r="R895" s="530"/>
      <c r="S895" s="530"/>
      <c r="T895" s="530"/>
      <c r="U895" s="531"/>
    </row>
    <row r="896" spans="1:21" ht="15" customHeight="1" x14ac:dyDescent="0.2">
      <c r="A896" s="135"/>
      <c r="B896" s="518" t="s">
        <v>107</v>
      </c>
      <c r="C896" s="518"/>
      <c r="D896" s="114">
        <f>'Të dhënat për Lib. amë'!$X$26</f>
        <v>0</v>
      </c>
      <c r="E896" s="519" t="s">
        <v>109</v>
      </c>
      <c r="F896" s="519"/>
      <c r="G896" s="519"/>
      <c r="H896" s="519"/>
      <c r="I896" s="527">
        <f>'Të dhënat për Lib. amë'!$Y$26</f>
        <v>0</v>
      </c>
      <c r="J896" s="528"/>
      <c r="K896" s="135"/>
      <c r="L896" s="518" t="s">
        <v>107</v>
      </c>
      <c r="M896" s="518"/>
      <c r="N896" s="114">
        <f>'Të dhënat për Lib. amë'!$X$49</f>
        <v>0</v>
      </c>
      <c r="O896" s="519" t="s">
        <v>109</v>
      </c>
      <c r="P896" s="519"/>
      <c r="Q896" s="519"/>
      <c r="R896" s="519"/>
      <c r="S896" s="527">
        <f>'Të dhënat për Lib. amë'!$Y$49</f>
        <v>0</v>
      </c>
      <c r="T896" s="527"/>
      <c r="U896" s="528"/>
    </row>
    <row r="897" spans="1:21" ht="15" customHeight="1" thickBot="1" x14ac:dyDescent="0.25">
      <c r="A897" s="135"/>
      <c r="B897" s="98" t="s">
        <v>115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115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Top="1" thickBot="1" x14ac:dyDescent="0.3">
      <c r="A898" s="541" t="s">
        <v>82</v>
      </c>
      <c r="B898" s="543" t="s">
        <v>81</v>
      </c>
      <c r="C898" s="545" t="s">
        <v>5</v>
      </c>
      <c r="D898" s="546"/>
      <c r="E898" s="546"/>
      <c r="F898" s="546"/>
      <c r="G898" s="546"/>
      <c r="H898" s="546"/>
      <c r="I898" s="546"/>
      <c r="J898" s="547"/>
      <c r="K898" s="541" t="s">
        <v>82</v>
      </c>
      <c r="L898" s="543" t="s">
        <v>81</v>
      </c>
      <c r="M898" s="545" t="s">
        <v>5</v>
      </c>
      <c r="N898" s="546"/>
      <c r="O898" s="546"/>
      <c r="P898" s="546"/>
      <c r="Q898" s="546"/>
      <c r="R898" s="546"/>
      <c r="S898" s="546"/>
      <c r="T898" s="546"/>
      <c r="U898" s="547"/>
    </row>
    <row r="899" spans="1:21" ht="50.1" customHeight="1" thickBot="1" x14ac:dyDescent="0.3">
      <c r="A899" s="542"/>
      <c r="B899" s="544"/>
      <c r="C899" s="93" t="s">
        <v>78</v>
      </c>
      <c r="D899" s="93" t="s">
        <v>77</v>
      </c>
      <c r="E899" s="93" t="s">
        <v>80</v>
      </c>
      <c r="F899" s="93" t="s">
        <v>79</v>
      </c>
      <c r="G899" s="548"/>
      <c r="H899" s="550"/>
      <c r="I899" s="550"/>
      <c r="J899" s="558" t="s">
        <v>90</v>
      </c>
      <c r="K899" s="542"/>
      <c r="L899" s="544"/>
      <c r="M899" s="93" t="s">
        <v>78</v>
      </c>
      <c r="N899" s="93" t="s">
        <v>77</v>
      </c>
      <c r="O899" s="93" t="s">
        <v>80</v>
      </c>
      <c r="P899" s="93" t="s">
        <v>79</v>
      </c>
      <c r="Q899" s="548"/>
      <c r="R899" s="550"/>
      <c r="S899" s="550"/>
      <c r="T899" s="571" t="s">
        <v>90</v>
      </c>
      <c r="U899" s="576"/>
    </row>
    <row r="900" spans="1:21" ht="15" customHeight="1" thickBot="1" x14ac:dyDescent="0.3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Mirë(3)</v>
      </c>
      <c r="D900" s="151"/>
      <c r="E900" s="81"/>
      <c r="F900" s="150" t="str">
        <f>IF(OR(D900=0),C900,D900)</f>
        <v>Mirë(3)</v>
      </c>
      <c r="G900" s="549"/>
      <c r="H900" s="551"/>
      <c r="I900" s="551"/>
      <c r="J900" s="559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9"/>
      <c r="R900" s="551"/>
      <c r="S900" s="551"/>
      <c r="T900" s="572"/>
      <c r="U900" s="525"/>
    </row>
    <row r="901" spans="1:21" ht="15" customHeight="1" thickBot="1" x14ac:dyDescent="0.3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Mjaft.(2)</v>
      </c>
      <c r="D901" s="151"/>
      <c r="E901" s="81"/>
      <c r="F901" s="150" t="str">
        <f t="shared" ref="F901:F914" si="42">IF(OR(D901=0),C901,D901)</f>
        <v>Mjaft.(2)</v>
      </c>
      <c r="G901" s="549"/>
      <c r="H901" s="551"/>
      <c r="I901" s="551"/>
      <c r="J901" s="559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t="shared" ref="P901:P914" si="43">IF(OR(N901=0),M901,N901)</f>
        <v>-</v>
      </c>
      <c r="Q901" s="549"/>
      <c r="R901" s="551"/>
      <c r="S901" s="551"/>
      <c r="T901" s="572"/>
      <c r="U901" s="525"/>
    </row>
    <row r="902" spans="1:21" ht="15" customHeight="1" thickBot="1" x14ac:dyDescent="0.3">
      <c r="A902" s="137">
        <v>3</v>
      </c>
      <c r="B902" s="80" t="str">
        <f>'Të dhënat për Lib. amë'!$AB$4</f>
        <v>Matematikë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Mirë(3)</v>
      </c>
      <c r="D902" s="151"/>
      <c r="E902" s="81"/>
      <c r="F902" s="150" t="str">
        <f t="shared" si="42"/>
        <v>Mirë(3)</v>
      </c>
      <c r="G902" s="549"/>
      <c r="H902" s="551"/>
      <c r="I902" s="551"/>
      <c r="J902" s="559"/>
      <c r="K902" s="137">
        <v>3</v>
      </c>
      <c r="L902" s="80" t="str">
        <f>'Të dhënat për Lib. amë'!$AB$4</f>
        <v>Matematikë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9"/>
      <c r="R902" s="551"/>
      <c r="S902" s="551"/>
      <c r="T902" s="572"/>
      <c r="U902" s="525"/>
    </row>
    <row r="903" spans="1:21" ht="15" customHeight="1" thickBot="1" x14ac:dyDescent="0.3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Mjaft.(2)</v>
      </c>
      <c r="D903" s="151"/>
      <c r="E903" s="81"/>
      <c r="F903" s="150" t="str">
        <f t="shared" si="42"/>
        <v>Mjaft.(2)</v>
      </c>
      <c r="G903" s="549"/>
      <c r="H903" s="551"/>
      <c r="I903" s="551"/>
      <c r="J903" s="559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9"/>
      <c r="R903" s="551"/>
      <c r="S903" s="551"/>
      <c r="T903" s="572"/>
      <c r="U903" s="525"/>
    </row>
    <row r="904" spans="1:21" ht="15" customHeight="1" thickBot="1" x14ac:dyDescent="0.3">
      <c r="A904" s="137">
        <v>5</v>
      </c>
      <c r="B904" s="80" t="str">
        <f>'Të dhënat për Lib. amë'!$AD$4</f>
        <v>Fizikë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Mjaft.(2)</v>
      </c>
      <c r="D904" s="153"/>
      <c r="E904" s="81"/>
      <c r="F904" s="150" t="str">
        <f t="shared" si="42"/>
        <v>Mjaft.(2)</v>
      </c>
      <c r="G904" s="549"/>
      <c r="H904" s="551"/>
      <c r="I904" s="551"/>
      <c r="J904" s="559"/>
      <c r="K904" s="137">
        <v>5</v>
      </c>
      <c r="L904" s="80" t="str">
        <f>'Të dhënat për Lib. amë'!$AD$4</f>
        <v>Fizikë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9"/>
      <c r="R904" s="551"/>
      <c r="S904" s="551"/>
      <c r="T904" s="572"/>
      <c r="U904" s="525"/>
    </row>
    <row r="905" spans="1:21" ht="15" customHeight="1" thickBot="1" x14ac:dyDescent="0.3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9"/>
      <c r="H905" s="551"/>
      <c r="I905" s="551"/>
      <c r="J905" s="559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9"/>
      <c r="R905" s="551"/>
      <c r="S905" s="551"/>
      <c r="T905" s="572"/>
      <c r="U905" s="525"/>
    </row>
    <row r="906" spans="1:21" ht="15" customHeight="1" thickBot="1" x14ac:dyDescent="0.3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Mjaft.(2)</v>
      </c>
      <c r="D906" s="151"/>
      <c r="E906" s="81"/>
      <c r="F906" s="150" t="str">
        <f t="shared" si="42"/>
        <v>Mjaft.(2)</v>
      </c>
      <c r="G906" s="554" t="s">
        <v>87</v>
      </c>
      <c r="H906" s="556" t="s">
        <v>88</v>
      </c>
      <c r="I906" s="556" t="s">
        <v>89</v>
      </c>
      <c r="J906" s="525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54" t="s">
        <v>87</v>
      </c>
      <c r="R906" s="556" t="s">
        <v>88</v>
      </c>
      <c r="S906" s="556" t="s">
        <v>89</v>
      </c>
      <c r="T906" s="522"/>
      <c r="U906" s="525"/>
    </row>
    <row r="907" spans="1:21" ht="15" customHeight="1" thickBot="1" x14ac:dyDescent="0.3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Mjaft.(2)</v>
      </c>
      <c r="D907" s="151"/>
      <c r="E907" s="81"/>
      <c r="F907" s="150" t="str">
        <f t="shared" si="42"/>
        <v>Mjaft.(2)</v>
      </c>
      <c r="G907" s="554"/>
      <c r="H907" s="556"/>
      <c r="I907" s="556"/>
      <c r="J907" s="525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54"/>
      <c r="R907" s="556"/>
      <c r="S907" s="556"/>
      <c r="T907" s="522"/>
      <c r="U907" s="525"/>
    </row>
    <row r="908" spans="1:21" ht="15" customHeight="1" thickBot="1" x14ac:dyDescent="0.3">
      <c r="A908" s="137">
        <v>9</v>
      </c>
      <c r="B908" s="80" t="str">
        <f>'Të dhënat për Lib. amë'!$AH$4</f>
        <v>Edukatë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Mjaft.(2)</v>
      </c>
      <c r="D908" s="151"/>
      <c r="E908" s="81"/>
      <c r="F908" s="150" t="str">
        <f t="shared" si="42"/>
        <v>Mjaft.(2)</v>
      </c>
      <c r="G908" s="554"/>
      <c r="H908" s="556"/>
      <c r="I908" s="556"/>
      <c r="J908" s="525"/>
      <c r="K908" s="137">
        <v>9</v>
      </c>
      <c r="L908" s="80" t="str">
        <f>'Të dhënat për Lib. amë'!$AH$4</f>
        <v>Edukatë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54"/>
      <c r="R908" s="556"/>
      <c r="S908" s="556"/>
      <c r="T908" s="522"/>
      <c r="U908" s="525"/>
    </row>
    <row r="909" spans="1:21" ht="15" customHeight="1" thickBot="1" x14ac:dyDescent="0.3">
      <c r="A909" s="137">
        <v>10</v>
      </c>
      <c r="B909" s="80" t="str">
        <f>'Të dhënat për Lib. amë'!$AI$4</f>
        <v>Edukatë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Sh.Mirë(4)</v>
      </c>
      <c r="D909" s="151"/>
      <c r="E909" s="81"/>
      <c r="F909" s="150" t="str">
        <f t="shared" si="42"/>
        <v>Sh.Mirë(4)</v>
      </c>
      <c r="G909" s="554"/>
      <c r="H909" s="556"/>
      <c r="I909" s="556"/>
      <c r="J909" s="525"/>
      <c r="K909" s="137">
        <v>10</v>
      </c>
      <c r="L909" s="80" t="str">
        <f>'Të dhënat për Lib. amë'!$AI$4</f>
        <v>Edukatë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54"/>
      <c r="R909" s="556"/>
      <c r="S909" s="556"/>
      <c r="T909" s="522"/>
      <c r="U909" s="525"/>
    </row>
    <row r="910" spans="1:21" ht="15" customHeight="1" thickBot="1" x14ac:dyDescent="0.3">
      <c r="A910" s="137">
        <v>11</v>
      </c>
      <c r="B910" s="80" t="str">
        <f>'Të dhënat për Lib. amë'!$AJ$4</f>
        <v>Edukatë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Mirë(3)</v>
      </c>
      <c r="D910" s="151"/>
      <c r="E910" s="81"/>
      <c r="F910" s="150" t="str">
        <f t="shared" si="42"/>
        <v>Mirë(3)</v>
      </c>
      <c r="G910" s="554"/>
      <c r="H910" s="556"/>
      <c r="I910" s="556"/>
      <c r="J910" s="525"/>
      <c r="K910" s="137">
        <v>11</v>
      </c>
      <c r="L910" s="80" t="str">
        <f>'Të dhënat për Lib. amë'!$AJ$4</f>
        <v>Edukatë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54"/>
      <c r="R910" s="556"/>
      <c r="S910" s="556"/>
      <c r="T910" s="522"/>
      <c r="U910" s="525"/>
    </row>
    <row r="911" spans="1:21" ht="15" customHeight="1" thickBot="1" x14ac:dyDescent="0.3">
      <c r="A911" s="137">
        <v>12</v>
      </c>
      <c r="B911" s="80" t="str">
        <f>'Të dhënat për Lib. amë'!$AK$4</f>
        <v>Teknologji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Mirë(3)</v>
      </c>
      <c r="D911" s="151"/>
      <c r="E911" s="81"/>
      <c r="F911" s="150" t="str">
        <f t="shared" si="42"/>
        <v>Mirë(3)</v>
      </c>
      <c r="G911" s="554"/>
      <c r="H911" s="556"/>
      <c r="I911" s="556"/>
      <c r="J911" s="525"/>
      <c r="K911" s="137">
        <v>12</v>
      </c>
      <c r="L911" s="80" t="str">
        <f>'Të dhënat për Lib. amë'!$AK$4</f>
        <v>Teknologji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54"/>
      <c r="R911" s="556"/>
      <c r="S911" s="556"/>
      <c r="T911" s="522"/>
      <c r="U911" s="525"/>
    </row>
    <row r="912" spans="1:21" ht="15" customHeight="1" thickBot="1" x14ac:dyDescent="0.3">
      <c r="A912" s="137">
        <v>13</v>
      </c>
      <c r="B912" s="80" t="str">
        <f>'Të dhënat për Lib. amë'!$AL$4</f>
        <v>Edukatë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Sh.Mirë(4)</v>
      </c>
      <c r="D912" s="151"/>
      <c r="E912" s="81"/>
      <c r="F912" s="150" t="str">
        <f t="shared" si="42"/>
        <v>Sh.Mirë(4)</v>
      </c>
      <c r="G912" s="554"/>
      <c r="H912" s="556"/>
      <c r="I912" s="556"/>
      <c r="J912" s="525"/>
      <c r="K912" s="137">
        <v>13</v>
      </c>
      <c r="L912" s="80" t="str">
        <f>'Të dhënat për Lib. amë'!$AL$4</f>
        <v>Edukatë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54"/>
      <c r="R912" s="556"/>
      <c r="S912" s="556"/>
      <c r="T912" s="522"/>
      <c r="U912" s="525"/>
    </row>
    <row r="913" spans="1:21" ht="15" customHeight="1" thickBot="1" x14ac:dyDescent="0.3">
      <c r="A913" s="137">
        <v>14</v>
      </c>
      <c r="B913" s="80" t="str">
        <f>'Të dhënat për Lib. amë'!$AM$4</f>
        <v>Mz. Ekologjia dhe mjedisi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54"/>
      <c r="H913" s="556"/>
      <c r="I913" s="556"/>
      <c r="J913" s="525"/>
      <c r="K913" s="137">
        <v>14</v>
      </c>
      <c r="L913" s="80" t="str">
        <f>'Të dhënat për Lib. amë'!$AM$4</f>
        <v>Mz. Ekologjia dhe mjedisi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54"/>
      <c r="R913" s="556"/>
      <c r="S913" s="556"/>
      <c r="T913" s="522"/>
      <c r="U913" s="525"/>
    </row>
    <row r="914" spans="1:21" ht="15" customHeight="1" thickBot="1" x14ac:dyDescent="0.3">
      <c r="A914" s="137">
        <v>15</v>
      </c>
      <c r="B914" s="80" t="str">
        <f>'Të dhënat për Lib. amë'!$AN$4</f>
        <v>Mz. Anglisht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54"/>
      <c r="H914" s="556"/>
      <c r="I914" s="556"/>
      <c r="J914" s="525"/>
      <c r="K914" s="137">
        <v>15</v>
      </c>
      <c r="L914" s="80" t="str">
        <f>'Të dhënat për Lib. amë'!$AN$4</f>
        <v>Mz. Anglisht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54"/>
      <c r="R914" s="556"/>
      <c r="S914" s="556"/>
      <c r="T914" s="522"/>
      <c r="U914" s="525"/>
    </row>
    <row r="915" spans="1:21" ht="15" customHeight="1" thickBot="1" x14ac:dyDescent="0.3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54"/>
      <c r="H915" s="556"/>
      <c r="I915" s="556"/>
      <c r="J915" s="525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54"/>
      <c r="R915" s="556"/>
      <c r="S915" s="556"/>
      <c r="T915" s="522"/>
      <c r="U915" s="525"/>
    </row>
    <row r="916" spans="1:21" ht="15" customHeight="1" thickBot="1" x14ac:dyDescent="0.3">
      <c r="A916" s="138"/>
      <c r="B916" s="105" t="str">
        <f>'Të dhënat për Lib. amë'!$AO$4</f>
        <v>Nota mesatare</v>
      </c>
      <c r="C916" s="106">
        <f>'Të dhënat për Lib. amë'!$AO$26</f>
        <v>2.67</v>
      </c>
      <c r="D916" s="106"/>
      <c r="E916" s="106"/>
      <c r="F916" s="152">
        <f>$C$916</f>
        <v>2.67</v>
      </c>
      <c r="G916" s="555"/>
      <c r="H916" s="557"/>
      <c r="I916" s="557"/>
      <c r="J916" s="526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55"/>
      <c r="R916" s="557"/>
      <c r="S916" s="557"/>
      <c r="T916" s="577"/>
      <c r="U916" s="526"/>
    </row>
    <row r="917" spans="1:21" ht="14.1" customHeight="1" thickTop="1" x14ac:dyDescent="0.2">
      <c r="A917" s="139"/>
      <c r="B917" s="535" t="s">
        <v>126</v>
      </c>
      <c r="C917" s="535"/>
      <c r="D917" s="535"/>
      <c r="E917" s="140">
        <f>$I$896</f>
        <v>0</v>
      </c>
      <c r="F917" s="131" t="s">
        <v>104</v>
      </c>
      <c r="G917" s="552" t="str">
        <f>IF(F916=0,"I pa notuar",IF(F916=1,"Pamjaftueshëm (1)",IF(F916&lt;2.5,"Mjaftueshëm(2)",IF(F916&lt;3.5,"Mirë(3)",IF(F916&lt;4.5,"Shumë mirë(4)","Shkëlqyeshëm(5)")))))</f>
        <v>Mirë(3)</v>
      </c>
      <c r="H917" s="552"/>
      <c r="I917" s="552"/>
      <c r="J917" s="553"/>
      <c r="K917" s="139"/>
      <c r="L917" s="535" t="s">
        <v>116</v>
      </c>
      <c r="M917" s="535"/>
      <c r="N917" s="535"/>
      <c r="O917" s="140">
        <f>$S$896</f>
        <v>0</v>
      </c>
      <c r="P917" s="131" t="s">
        <v>104</v>
      </c>
      <c r="Q917" s="552" t="str">
        <f>IF(P916=0,"I pa notuar",IF(P916=1,"Pamjaftueshëm (1)",IF(P916&lt;2.5,"Mjaftueshëm(2)",IF(P916&lt;3.5,"Mirë(3)",IF(P916&lt;4.5,"Shumë mirë(4)","Shkëlqyeshëm(5)")))))</f>
        <v>I pa notuar</v>
      </c>
      <c r="R917" s="552"/>
      <c r="S917" s="552"/>
      <c r="T917" s="552"/>
      <c r="U917" s="553"/>
    </row>
    <row r="918" spans="1:21" ht="14.1" customHeight="1" x14ac:dyDescent="0.2">
      <c r="A918" s="139"/>
      <c r="B918" s="536" t="s">
        <v>117</v>
      </c>
      <c r="C918" s="536"/>
      <c r="D918" s="536"/>
      <c r="E918" s="536"/>
      <c r="F918" s="538"/>
      <c r="G918" s="538"/>
      <c r="H918" s="538"/>
      <c r="I918" s="538"/>
      <c r="J918" s="539"/>
      <c r="K918" s="139"/>
      <c r="L918" s="534" t="s">
        <v>117</v>
      </c>
      <c r="M918" s="534"/>
      <c r="N918" s="534"/>
      <c r="O918" s="534"/>
      <c r="P918" s="524"/>
      <c r="Q918" s="524"/>
      <c r="R918" s="524"/>
      <c r="S918" s="524"/>
      <c r="T918" s="524"/>
      <c r="U918" s="537"/>
    </row>
    <row r="919" spans="1:21" ht="14.1" customHeight="1" x14ac:dyDescent="0.2">
      <c r="A919" s="139"/>
      <c r="B919" s="538"/>
      <c r="C919" s="538"/>
      <c r="D919" s="538"/>
      <c r="E919" s="538"/>
      <c r="F919" s="538"/>
      <c r="G919" s="538"/>
      <c r="H919" s="538"/>
      <c r="I919" s="538"/>
      <c r="J919" s="539"/>
      <c r="K919" s="139"/>
      <c r="L919" s="524"/>
      <c r="M919" s="524"/>
      <c r="N919" s="524"/>
      <c r="O919" s="524"/>
      <c r="P919" s="524"/>
      <c r="Q919" s="524"/>
      <c r="R919" s="524"/>
      <c r="S919" s="524"/>
      <c r="T919" s="524"/>
      <c r="U919" s="537"/>
    </row>
    <row r="920" spans="1:21" ht="14.1" customHeight="1" x14ac:dyDescent="0.2">
      <c r="A920" s="139"/>
      <c r="B920" s="141" t="s">
        <v>118</v>
      </c>
      <c r="C920" s="111">
        <f>SUM(E920,H920)</f>
        <v>0</v>
      </c>
      <c r="D920" s="141" t="s">
        <v>119</v>
      </c>
      <c r="E920" s="143">
        <f>'Të dhënat për Lib. amë'!$AR$26</f>
        <v>0</v>
      </c>
      <c r="F920" s="540" t="s">
        <v>120</v>
      </c>
      <c r="G920" s="540"/>
      <c r="H920" s="527">
        <f>'Të dhënat për Lib. amë'!$AS$26</f>
        <v>0</v>
      </c>
      <c r="I920" s="527"/>
      <c r="J920" s="528"/>
      <c r="K920" s="139"/>
      <c r="L920" s="141" t="s">
        <v>118</v>
      </c>
      <c r="M920" s="111">
        <f>SUM(O920,R920)</f>
        <v>0</v>
      </c>
      <c r="N920" s="141" t="s">
        <v>119</v>
      </c>
      <c r="O920" s="111">
        <f>'Të dhënat për Lib. amë'!$AR$49</f>
        <v>0</v>
      </c>
      <c r="P920" s="540" t="s">
        <v>120</v>
      </c>
      <c r="Q920" s="540"/>
      <c r="R920" s="527">
        <f>'Të dhënat për Lib. amë'!$AS$49</f>
        <v>0</v>
      </c>
      <c r="S920" s="527"/>
      <c r="T920" s="527"/>
      <c r="U920" s="528"/>
    </row>
    <row r="921" spans="1:21" ht="14.1" customHeight="1" x14ac:dyDescent="0.2">
      <c r="A921" s="139"/>
      <c r="B921" s="522" t="s">
        <v>121</v>
      </c>
      <c r="C921" s="522"/>
      <c r="D921" s="524"/>
      <c r="E921" s="524"/>
      <c r="F921" s="524"/>
      <c r="G921" s="524"/>
      <c r="H921" s="524"/>
      <c r="I921" s="524"/>
      <c r="J921" s="537"/>
      <c r="K921" s="139"/>
      <c r="L921" s="522" t="s">
        <v>121</v>
      </c>
      <c r="M921" s="522"/>
      <c r="N921" s="527"/>
      <c r="O921" s="527"/>
      <c r="P921" s="527"/>
      <c r="Q921" s="527"/>
      <c r="R921" s="527"/>
      <c r="S921" s="527"/>
      <c r="T921" s="527"/>
      <c r="U921" s="528"/>
    </row>
    <row r="922" spans="1:21" ht="14.1" customHeight="1" x14ac:dyDescent="0.2">
      <c r="A922" s="139"/>
      <c r="B922" s="522" t="s">
        <v>122</v>
      </c>
      <c r="C922" s="522"/>
      <c r="D922" s="523">
        <f>$D$40</f>
        <v>0</v>
      </c>
      <c r="E922" s="523"/>
      <c r="F922" s="131" t="s">
        <v>123</v>
      </c>
      <c r="G922" s="524">
        <f>$G$40</f>
        <v>0</v>
      </c>
      <c r="H922" s="524"/>
      <c r="I922" s="524"/>
      <c r="J922" s="209"/>
      <c r="K922" s="139"/>
      <c r="L922" s="522" t="s">
        <v>122</v>
      </c>
      <c r="M922" s="522"/>
      <c r="N922" s="523">
        <f>$D$40</f>
        <v>0</v>
      </c>
      <c r="O922" s="523"/>
      <c r="P922" s="131" t="s">
        <v>123</v>
      </c>
      <c r="Q922" s="524">
        <f>$G$40</f>
        <v>0</v>
      </c>
      <c r="R922" s="524"/>
      <c r="S922" s="524"/>
      <c r="T922" s="565"/>
      <c r="U922" s="566"/>
    </row>
    <row r="923" spans="1:21" ht="14.1" customHeight="1" x14ac:dyDescent="0.2">
      <c r="A923" s="139"/>
      <c r="B923" s="522" t="s">
        <v>124</v>
      </c>
      <c r="C923" s="522"/>
      <c r="D923" s="523"/>
      <c r="E923" s="523"/>
      <c r="F923" s="131" t="s">
        <v>123</v>
      </c>
      <c r="G923" s="524"/>
      <c r="H923" s="524"/>
      <c r="I923" s="524"/>
      <c r="J923" s="209"/>
      <c r="K923" s="139"/>
      <c r="L923" s="522" t="s">
        <v>124</v>
      </c>
      <c r="M923" s="522"/>
      <c r="N923" s="523"/>
      <c r="O923" s="523"/>
      <c r="P923" s="131" t="s">
        <v>123</v>
      </c>
      <c r="Q923" s="524"/>
      <c r="R923" s="524"/>
      <c r="S923" s="524"/>
      <c r="T923" s="565"/>
      <c r="U923" s="566"/>
    </row>
    <row r="924" spans="1:21" ht="14.1" customHeight="1" x14ac:dyDescent="0.2">
      <c r="A924" s="142"/>
      <c r="B924" s="520" t="s">
        <v>125</v>
      </c>
      <c r="C924" s="520"/>
      <c r="D924" s="520"/>
      <c r="E924" s="520"/>
      <c r="F924" s="521"/>
      <c r="G924" s="521"/>
      <c r="H924" s="521"/>
      <c r="I924" s="521"/>
      <c r="J924" s="207"/>
      <c r="K924" s="142"/>
      <c r="L924" s="520" t="s">
        <v>125</v>
      </c>
      <c r="M924" s="520"/>
      <c r="N924" s="520"/>
      <c r="O924" s="520"/>
      <c r="P924" s="521"/>
      <c r="Q924" s="521"/>
      <c r="R924" s="521"/>
      <c r="S924" s="521"/>
      <c r="T924" s="560"/>
      <c r="U924" s="561"/>
    </row>
    <row r="925" spans="1:21" ht="15" customHeight="1" x14ac:dyDescent="0.25">
      <c r="A925" s="132"/>
      <c r="B925" s="133" t="s">
        <v>72</v>
      </c>
      <c r="C925" s="134" t="str">
        <f>'Të dhënat për Lib. amë'!$B$5</f>
        <v>VIII</v>
      </c>
      <c r="D925" s="133" t="s">
        <v>73</v>
      </c>
      <c r="E925" s="134">
        <f>'Të dhënat për Lib. amë'!$C$5</f>
        <v>1</v>
      </c>
      <c r="F925" s="133"/>
      <c r="G925" s="573" t="s">
        <v>74</v>
      </c>
      <c r="H925" s="573"/>
      <c r="I925" s="574" t="str">
        <f>'Të dhënat për Lib. amë'!$D$5</f>
        <v>2014/2015</v>
      </c>
      <c r="J925" s="575"/>
    </row>
    <row r="926" spans="1:21" ht="15" customHeight="1" x14ac:dyDescent="0.2">
      <c r="A926" s="135"/>
      <c r="B926" s="95" t="s">
        <v>75</v>
      </c>
      <c r="C926" s="567" t="str">
        <f>'Të dhënat për Lib. amë'!$E$5</f>
        <v>Klasa e tetë</v>
      </c>
      <c r="D926" s="567"/>
      <c r="E926" s="567"/>
      <c r="F926" s="567"/>
      <c r="G926" s="567"/>
      <c r="H926" s="567"/>
      <c r="I926" s="567"/>
      <c r="J926" s="568"/>
    </row>
    <row r="927" spans="1:21" ht="15" customHeight="1" x14ac:dyDescent="0.2">
      <c r="A927" s="135"/>
      <c r="B927" s="95" t="s">
        <v>76</v>
      </c>
      <c r="C927" s="567" t="str">
        <f>'Të dhënat për Lib. amë'!$F$5</f>
        <v>SH F M U"Shkëndija " Suharekë</v>
      </c>
      <c r="D927" s="567"/>
      <c r="E927" s="567"/>
      <c r="F927" s="567"/>
      <c r="G927" s="567"/>
      <c r="H927" s="567"/>
      <c r="I927" s="567"/>
      <c r="J927" s="568"/>
    </row>
    <row r="928" spans="1:21" ht="15" customHeight="1" x14ac:dyDescent="0.3">
      <c r="A928" s="529" t="s">
        <v>83</v>
      </c>
      <c r="B928" s="530"/>
      <c r="C928" s="530"/>
      <c r="D928" s="530"/>
      <c r="E928" s="530"/>
      <c r="F928" s="530"/>
      <c r="G928" s="530"/>
      <c r="H928" s="530"/>
      <c r="I928" s="530"/>
      <c r="J928" s="531"/>
    </row>
    <row r="929" spans="1:10" ht="15" customHeight="1" x14ac:dyDescent="0.2">
      <c r="A929" s="135"/>
      <c r="B929" s="95" t="s">
        <v>36</v>
      </c>
      <c r="C929" s="527" t="str">
        <f>'Të dhënat për Lib. amë'!$G$27</f>
        <v>Gongje Luzhnica</v>
      </c>
      <c r="D929" s="527"/>
      <c r="E929" s="522" t="s">
        <v>84</v>
      </c>
      <c r="F929" s="522"/>
      <c r="G929" s="522"/>
      <c r="H929" s="532">
        <f>'Të dhënat për Lib. amë'!$I$27</f>
        <v>0</v>
      </c>
      <c r="I929" s="532"/>
      <c r="J929" s="533"/>
    </row>
    <row r="930" spans="1:10" ht="15" customHeight="1" x14ac:dyDescent="0.2">
      <c r="A930" s="135"/>
      <c r="B930" s="97" t="s">
        <v>85</v>
      </c>
      <c r="C930" s="114">
        <f>'Të dhënat për Lib. amë'!$J$27</f>
        <v>0</v>
      </c>
      <c r="D930" s="522" t="s">
        <v>86</v>
      </c>
      <c r="E930" s="522"/>
      <c r="F930" s="112">
        <f>'Të dhënat për Lib. amë'!$K$27</f>
        <v>0</v>
      </c>
      <c r="G930" s="562"/>
      <c r="H930" s="562"/>
      <c r="I930" s="562"/>
      <c r="J930" s="563"/>
    </row>
    <row r="931" spans="1:10" ht="15" customHeight="1" x14ac:dyDescent="0.2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69">
        <f>'Të dhënat për Lib. amë'!$N$27</f>
        <v>0</v>
      </c>
      <c r="H931" s="569"/>
      <c r="I931" s="97" t="s">
        <v>113</v>
      </c>
      <c r="J931" s="210">
        <f>'Të dhënat për Lib. amë'!$O$27</f>
        <v>0</v>
      </c>
    </row>
    <row r="932" spans="1:10" ht="15" customHeight="1" x14ac:dyDescent="0.2">
      <c r="A932" s="135"/>
      <c r="B932" s="534" t="s">
        <v>92</v>
      </c>
      <c r="C932" s="534"/>
      <c r="D932" s="110">
        <f>'Të dhënat për Lib. amë'!$A$27</f>
        <v>23</v>
      </c>
      <c r="E932" s="522" t="s">
        <v>93</v>
      </c>
      <c r="F932" s="522"/>
      <c r="G932" s="522"/>
      <c r="H932" s="527">
        <f>$D$932</f>
        <v>23</v>
      </c>
      <c r="I932" s="527"/>
      <c r="J932" s="528"/>
    </row>
    <row r="933" spans="1:10" ht="15" customHeight="1" x14ac:dyDescent="0.2">
      <c r="A933" s="135"/>
      <c r="B933" s="570" t="s">
        <v>98</v>
      </c>
      <c r="C933" s="570"/>
      <c r="D933" s="527">
        <f>'Të dhënat për Lib. amë'!$P$27</f>
        <v>0</v>
      </c>
      <c r="E933" s="527"/>
      <c r="F933" s="527"/>
      <c r="G933" s="527"/>
      <c r="H933" s="527"/>
      <c r="I933" s="527"/>
      <c r="J933" s="528"/>
    </row>
    <row r="934" spans="1:10" ht="15" customHeight="1" x14ac:dyDescent="0.3">
      <c r="A934" s="529" t="s">
        <v>91</v>
      </c>
      <c r="B934" s="530"/>
      <c r="C934" s="530"/>
      <c r="D934" s="530"/>
      <c r="E934" s="530"/>
      <c r="F934" s="530"/>
      <c r="G934" s="530"/>
      <c r="H934" s="530"/>
      <c r="I934" s="530"/>
      <c r="J934" s="531"/>
    </row>
    <row r="935" spans="1:10" ht="15" customHeight="1" x14ac:dyDescent="0.2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18" t="s">
        <v>105</v>
      </c>
      <c r="G935" s="518"/>
      <c r="H935" s="518"/>
      <c r="I935" s="527">
        <f>'Të dhënat për Lib. amë'!$S$27</f>
        <v>0</v>
      </c>
      <c r="J935" s="528"/>
    </row>
    <row r="936" spans="1:10" ht="15" customHeight="1" x14ac:dyDescent="0.2">
      <c r="A936" s="135"/>
      <c r="B936" s="98" t="s">
        <v>110</v>
      </c>
      <c r="C936" s="111">
        <f>'Të dhënat për Lib. amë'!$T$27</f>
        <v>0</v>
      </c>
      <c r="D936" s="114">
        <f>'Të dhënat për Lib. amë'!$U$27</f>
        <v>0</v>
      </c>
      <c r="E936" s="101" t="s">
        <v>111</v>
      </c>
      <c r="F936" s="113">
        <f>'Të dhënat për Lib. amë'!$V$27</f>
        <v>0</v>
      </c>
      <c r="G936" s="518" t="s">
        <v>112</v>
      </c>
      <c r="H936" s="518"/>
      <c r="I936" s="527">
        <f>'Të dhënat për Lib. amë'!$W$27</f>
        <v>0</v>
      </c>
      <c r="J936" s="528"/>
    </row>
    <row r="937" spans="1:10" ht="15" customHeight="1" x14ac:dyDescent="0.3">
      <c r="A937" s="529" t="s">
        <v>108</v>
      </c>
      <c r="B937" s="530"/>
      <c r="C937" s="530"/>
      <c r="D937" s="530"/>
      <c r="E937" s="530"/>
      <c r="F937" s="530"/>
      <c r="G937" s="530"/>
      <c r="H937" s="530"/>
      <c r="I937" s="530"/>
      <c r="J937" s="531"/>
    </row>
    <row r="938" spans="1:10" ht="15" customHeight="1" x14ac:dyDescent="0.2">
      <c r="A938" s="135"/>
      <c r="B938" s="518" t="s">
        <v>107</v>
      </c>
      <c r="C938" s="518"/>
      <c r="D938" s="114">
        <f>'Të dhënat për Lib. amë'!$X$27</f>
        <v>0</v>
      </c>
      <c r="E938" s="519" t="s">
        <v>109</v>
      </c>
      <c r="F938" s="519"/>
      <c r="G938" s="519"/>
      <c r="H938" s="519"/>
      <c r="I938" s="527">
        <f>'Të dhënat për Lib. amë'!$Y$27</f>
        <v>0</v>
      </c>
      <c r="J938" s="528"/>
    </row>
    <row r="939" spans="1:10" ht="15" customHeight="1" thickBot="1" x14ac:dyDescent="0.25">
      <c r="A939" s="135"/>
      <c r="B939" s="98" t="s">
        <v>115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Top="1" thickBot="1" x14ac:dyDescent="0.3">
      <c r="A940" s="541" t="s">
        <v>82</v>
      </c>
      <c r="B940" s="543" t="s">
        <v>81</v>
      </c>
      <c r="C940" s="545" t="s">
        <v>5</v>
      </c>
      <c r="D940" s="546"/>
      <c r="E940" s="546"/>
      <c r="F940" s="546"/>
      <c r="G940" s="546"/>
      <c r="H940" s="546"/>
      <c r="I940" s="546"/>
      <c r="J940" s="547"/>
    </row>
    <row r="941" spans="1:10" ht="50.1" customHeight="1" thickBot="1" x14ac:dyDescent="0.3">
      <c r="A941" s="542"/>
      <c r="B941" s="544"/>
      <c r="C941" s="93" t="s">
        <v>78</v>
      </c>
      <c r="D941" s="93" t="s">
        <v>77</v>
      </c>
      <c r="E941" s="93" t="s">
        <v>80</v>
      </c>
      <c r="F941" s="93" t="s">
        <v>79</v>
      </c>
      <c r="G941" s="548"/>
      <c r="H941" s="550"/>
      <c r="I941" s="550"/>
      <c r="J941" s="558" t="s">
        <v>90</v>
      </c>
    </row>
    <row r="942" spans="1:10" ht="15" customHeight="1" thickBot="1" x14ac:dyDescent="0.3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Shkëlq.(5)</v>
      </c>
      <c r="D942" s="151"/>
      <c r="E942" s="81"/>
      <c r="F942" s="150" t="str">
        <f>IF(OR(D942=0),C942,D942)</f>
        <v>Shkëlq.(5)</v>
      </c>
      <c r="G942" s="549"/>
      <c r="H942" s="551"/>
      <c r="I942" s="551"/>
      <c r="J942" s="559"/>
    </row>
    <row r="943" spans="1:10" ht="15" customHeight="1" thickBot="1" x14ac:dyDescent="0.3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Shkëlq.(5)</v>
      </c>
      <c r="D943" s="151"/>
      <c r="E943" s="81"/>
      <c r="F943" s="150" t="str">
        <f t="shared" ref="F943:F956" si="44">IF(OR(D943=0),C943,D943)</f>
        <v>Shkëlq.(5)</v>
      </c>
      <c r="G943" s="549"/>
      <c r="H943" s="551"/>
      <c r="I943" s="551"/>
      <c r="J943" s="559"/>
    </row>
    <row r="944" spans="1:10" ht="15" customHeight="1" thickBot="1" x14ac:dyDescent="0.3">
      <c r="A944" s="137">
        <v>3</v>
      </c>
      <c r="B944" s="80" t="str">
        <f>'Të dhënat për Lib. amë'!$AB$4</f>
        <v>Matematikë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Shkëlq.(5)</v>
      </c>
      <c r="D944" s="151"/>
      <c r="E944" s="81"/>
      <c r="F944" s="150" t="str">
        <f t="shared" si="44"/>
        <v>Shkëlq.(5)</v>
      </c>
      <c r="G944" s="549"/>
      <c r="H944" s="551"/>
      <c r="I944" s="551"/>
      <c r="J944" s="559"/>
    </row>
    <row r="945" spans="1:10" ht="15" customHeight="1" thickBot="1" x14ac:dyDescent="0.3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Shkëlq.(5)</v>
      </c>
      <c r="D945" s="151"/>
      <c r="E945" s="81"/>
      <c r="F945" s="150" t="str">
        <f t="shared" si="44"/>
        <v>Shkëlq.(5)</v>
      </c>
      <c r="G945" s="549"/>
      <c r="H945" s="551"/>
      <c r="I945" s="551"/>
      <c r="J945" s="559"/>
    </row>
    <row r="946" spans="1:10" ht="15" customHeight="1" thickBot="1" x14ac:dyDescent="0.3">
      <c r="A946" s="137">
        <v>5</v>
      </c>
      <c r="B946" s="80" t="str">
        <f>'Të dhënat për Lib. amë'!$AD$4</f>
        <v>Fizikë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Shkëlq.(5)</v>
      </c>
      <c r="D946" s="153"/>
      <c r="E946" s="81"/>
      <c r="F946" s="150" t="str">
        <f t="shared" si="44"/>
        <v>Shkëlq.(5)</v>
      </c>
      <c r="G946" s="549"/>
      <c r="H946" s="551"/>
      <c r="I946" s="551"/>
      <c r="J946" s="559"/>
    </row>
    <row r="947" spans="1:10" ht="15" customHeight="1" thickBot="1" x14ac:dyDescent="0.3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9"/>
      <c r="H947" s="551"/>
      <c r="I947" s="551"/>
      <c r="J947" s="559"/>
    </row>
    <row r="948" spans="1:10" ht="15" customHeight="1" thickBot="1" x14ac:dyDescent="0.3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Shkëlq.(5)</v>
      </c>
      <c r="D948" s="151"/>
      <c r="E948" s="81"/>
      <c r="F948" s="150" t="str">
        <f t="shared" si="44"/>
        <v>Shkëlq.(5)</v>
      </c>
      <c r="G948" s="554" t="s">
        <v>87</v>
      </c>
      <c r="H948" s="556" t="s">
        <v>88</v>
      </c>
      <c r="I948" s="556" t="s">
        <v>89</v>
      </c>
      <c r="J948" s="525"/>
    </row>
    <row r="949" spans="1:10" ht="15" customHeight="1" thickBot="1" x14ac:dyDescent="0.3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Shkëlq.(5)</v>
      </c>
      <c r="D949" s="151"/>
      <c r="E949" s="81"/>
      <c r="F949" s="150" t="str">
        <f t="shared" si="44"/>
        <v>Shkëlq.(5)</v>
      </c>
      <c r="G949" s="554"/>
      <c r="H949" s="556"/>
      <c r="I949" s="556"/>
      <c r="J949" s="525"/>
    </row>
    <row r="950" spans="1:10" ht="15" customHeight="1" thickBot="1" x14ac:dyDescent="0.3">
      <c r="A950" s="137">
        <v>9</v>
      </c>
      <c r="B950" s="80" t="str">
        <f>'Të dhënat për Lib. amë'!$AH$4</f>
        <v>Edukatë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Shkëlq.(5)</v>
      </c>
      <c r="D950" s="151"/>
      <c r="E950" s="81"/>
      <c r="F950" s="150" t="str">
        <f t="shared" si="44"/>
        <v>Shkëlq.(5)</v>
      </c>
      <c r="G950" s="554"/>
      <c r="H950" s="556"/>
      <c r="I950" s="556"/>
      <c r="J950" s="525"/>
    </row>
    <row r="951" spans="1:10" ht="15" customHeight="1" thickBot="1" x14ac:dyDescent="0.3">
      <c r="A951" s="137">
        <v>10</v>
      </c>
      <c r="B951" s="80" t="str">
        <f>'Të dhënat për Lib. amë'!$AI$4</f>
        <v>Edukatë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Shkëlq.(5)</v>
      </c>
      <c r="D951" s="151"/>
      <c r="E951" s="81"/>
      <c r="F951" s="150" t="str">
        <f t="shared" si="44"/>
        <v>Shkëlq.(5)</v>
      </c>
      <c r="G951" s="554"/>
      <c r="H951" s="556"/>
      <c r="I951" s="556"/>
      <c r="J951" s="525"/>
    </row>
    <row r="952" spans="1:10" ht="15" customHeight="1" thickBot="1" x14ac:dyDescent="0.3">
      <c r="A952" s="137">
        <v>11</v>
      </c>
      <c r="B952" s="80" t="str">
        <f>'Të dhënat për Lib. amë'!$AJ$4</f>
        <v>Edukatë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Shkëlq.(5)</v>
      </c>
      <c r="D952" s="151"/>
      <c r="E952" s="81"/>
      <c r="F952" s="150" t="str">
        <f t="shared" si="44"/>
        <v>Shkëlq.(5)</v>
      </c>
      <c r="G952" s="554"/>
      <c r="H952" s="556"/>
      <c r="I952" s="556"/>
      <c r="J952" s="525"/>
    </row>
    <row r="953" spans="1:10" ht="15" customHeight="1" thickBot="1" x14ac:dyDescent="0.3">
      <c r="A953" s="137">
        <v>12</v>
      </c>
      <c r="B953" s="80" t="str">
        <f>'Të dhënat për Lib. amë'!$AK$4</f>
        <v>Teknologji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Shkëlq.(5)</v>
      </c>
      <c r="D953" s="151"/>
      <c r="E953" s="81"/>
      <c r="F953" s="150" t="str">
        <f t="shared" si="44"/>
        <v>Shkëlq.(5)</v>
      </c>
      <c r="G953" s="554"/>
      <c r="H953" s="556"/>
      <c r="I953" s="556"/>
      <c r="J953" s="525"/>
    </row>
    <row r="954" spans="1:10" ht="15" customHeight="1" thickBot="1" x14ac:dyDescent="0.3">
      <c r="A954" s="137">
        <v>13</v>
      </c>
      <c r="B954" s="80" t="str">
        <f>'Të dhënat për Lib. amë'!$AL$4</f>
        <v>Edukatë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Shkëlq.(5)</v>
      </c>
      <c r="D954" s="151"/>
      <c r="E954" s="81"/>
      <c r="F954" s="150" t="str">
        <f t="shared" si="44"/>
        <v>Shkëlq.(5)</v>
      </c>
      <c r="G954" s="554"/>
      <c r="H954" s="556"/>
      <c r="I954" s="556"/>
      <c r="J954" s="525"/>
    </row>
    <row r="955" spans="1:10" ht="15" customHeight="1" thickBot="1" x14ac:dyDescent="0.3">
      <c r="A955" s="137">
        <v>14</v>
      </c>
      <c r="B955" s="80" t="str">
        <f>'Të dhënat për Lib. amë'!$AM$4</f>
        <v>Mz. Ekologjia dhe mjedisi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54"/>
      <c r="H955" s="556"/>
      <c r="I955" s="556"/>
      <c r="J955" s="525"/>
    </row>
    <row r="956" spans="1:10" ht="15" customHeight="1" thickBot="1" x14ac:dyDescent="0.3">
      <c r="A956" s="137">
        <v>15</v>
      </c>
      <c r="B956" s="80" t="str">
        <f>'Të dhënat për Lib. amë'!$AN$4</f>
        <v>Mz. Anglisht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54"/>
      <c r="H956" s="556"/>
      <c r="I956" s="556"/>
      <c r="J956" s="525"/>
    </row>
    <row r="957" spans="1:10" ht="15" customHeight="1" thickBot="1" x14ac:dyDescent="0.3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54"/>
      <c r="H957" s="556"/>
      <c r="I957" s="556"/>
      <c r="J957" s="525"/>
    </row>
    <row r="958" spans="1:10" ht="15" customHeight="1" thickBot="1" x14ac:dyDescent="0.3">
      <c r="A958" s="138"/>
      <c r="B958" s="105" t="str">
        <f>'Të dhënat për Lib. amë'!$AO$4</f>
        <v>Nota mesatare</v>
      </c>
      <c r="C958" s="106">
        <f>'Të dhënat për Lib. amë'!$AO$27</f>
        <v>5</v>
      </c>
      <c r="D958" s="106"/>
      <c r="E958" s="106"/>
      <c r="F958" s="152">
        <f>$C$958</f>
        <v>5</v>
      </c>
      <c r="G958" s="555"/>
      <c r="H958" s="557"/>
      <c r="I958" s="557"/>
      <c r="J958" s="526"/>
    </row>
    <row r="959" spans="1:10" ht="14.1" customHeight="1" thickTop="1" x14ac:dyDescent="0.2">
      <c r="A959" s="139"/>
      <c r="B959" s="535" t="s">
        <v>126</v>
      </c>
      <c r="C959" s="535"/>
      <c r="D959" s="535"/>
      <c r="E959" s="140">
        <f>$I$938</f>
        <v>0</v>
      </c>
      <c r="F959" s="131" t="s">
        <v>104</v>
      </c>
      <c r="G959" s="552" t="str">
        <f>IF(F958=0,"I pa notuar",IF(F958=1,"Pamjaftueshëm (1)",IF(F958&lt;2.5,"Mjaftueshëm(2)",IF(F958&lt;3.5,"Mirë(3)",IF(F958&lt;4.5,"Shumë mirë(4)","Shkëlqyeshëm(5)")))))</f>
        <v>Shkëlqyeshëm(5)</v>
      </c>
      <c r="H959" s="552"/>
      <c r="I959" s="552"/>
      <c r="J959" s="553"/>
    </row>
    <row r="960" spans="1:10" ht="14.1" customHeight="1" x14ac:dyDescent="0.2">
      <c r="A960" s="139"/>
      <c r="B960" s="536" t="s">
        <v>117</v>
      </c>
      <c r="C960" s="536"/>
      <c r="D960" s="536"/>
      <c r="E960" s="536"/>
      <c r="F960" s="538"/>
      <c r="G960" s="538"/>
      <c r="H960" s="538"/>
      <c r="I960" s="538"/>
      <c r="J960" s="539"/>
    </row>
    <row r="961" spans="1:10" ht="14.1" customHeight="1" x14ac:dyDescent="0.2">
      <c r="A961" s="139"/>
      <c r="B961" s="538"/>
      <c r="C961" s="538"/>
      <c r="D961" s="538"/>
      <c r="E961" s="538"/>
      <c r="F961" s="538"/>
      <c r="G961" s="538"/>
      <c r="H961" s="538"/>
      <c r="I961" s="538"/>
      <c r="J961" s="539"/>
    </row>
    <row r="962" spans="1:10" ht="14.1" customHeight="1" x14ac:dyDescent="0.2">
      <c r="A962" s="139"/>
      <c r="B962" s="141" t="s">
        <v>118</v>
      </c>
      <c r="C962" s="111">
        <f>SUM(E962,H962)</f>
        <v>0</v>
      </c>
      <c r="D962" s="141" t="s">
        <v>119</v>
      </c>
      <c r="E962" s="143">
        <f>'Të dhënat për Lib. amë'!$AR$27</f>
        <v>0</v>
      </c>
      <c r="F962" s="540" t="s">
        <v>120</v>
      </c>
      <c r="G962" s="540"/>
      <c r="H962" s="527">
        <f>'Të dhënat për Lib. amë'!$AS$27</f>
        <v>0</v>
      </c>
      <c r="I962" s="527"/>
      <c r="J962" s="528"/>
    </row>
    <row r="963" spans="1:10" ht="14.1" customHeight="1" x14ac:dyDescent="0.2">
      <c r="A963" s="139"/>
      <c r="B963" s="522" t="s">
        <v>121</v>
      </c>
      <c r="C963" s="522"/>
      <c r="D963" s="524"/>
      <c r="E963" s="524"/>
      <c r="F963" s="524"/>
      <c r="G963" s="524"/>
      <c r="H963" s="524"/>
      <c r="I963" s="524"/>
      <c r="J963" s="537"/>
    </row>
    <row r="964" spans="1:10" ht="14.1" customHeight="1" x14ac:dyDescent="0.2">
      <c r="A964" s="139"/>
      <c r="B964" s="522" t="s">
        <v>122</v>
      </c>
      <c r="C964" s="522"/>
      <c r="D964" s="523">
        <f>$D$40</f>
        <v>0</v>
      </c>
      <c r="E964" s="523"/>
      <c r="F964" s="131" t="s">
        <v>123</v>
      </c>
      <c r="G964" s="524">
        <f>$G$40</f>
        <v>0</v>
      </c>
      <c r="H964" s="524"/>
      <c r="I964" s="524"/>
      <c r="J964" s="209"/>
    </row>
    <row r="965" spans="1:10" ht="14.1" customHeight="1" x14ac:dyDescent="0.2">
      <c r="A965" s="139"/>
      <c r="B965" s="522" t="s">
        <v>124</v>
      </c>
      <c r="C965" s="522"/>
      <c r="D965" s="523"/>
      <c r="E965" s="523"/>
      <c r="F965" s="131" t="s">
        <v>123</v>
      </c>
      <c r="G965" s="524"/>
      <c r="H965" s="524"/>
      <c r="I965" s="524"/>
      <c r="J965" s="209"/>
    </row>
    <row r="966" spans="1:10" ht="14.1" customHeight="1" x14ac:dyDescent="0.2">
      <c r="A966" s="142"/>
      <c r="B966" s="520" t="s">
        <v>125</v>
      </c>
      <c r="C966" s="520"/>
      <c r="D966" s="520"/>
      <c r="E966" s="520"/>
      <c r="F966" s="521"/>
      <c r="G966" s="521"/>
      <c r="H966" s="521"/>
      <c r="I966" s="521"/>
      <c r="J966" s="207"/>
    </row>
  </sheetData>
  <sheetProtection password="CBD3" sheet="1" objects="1" scenarios="1"/>
  <customSheetViews>
    <customSheetView guid="{FE062A7B-129A-47AA-BAF4-C05BB1B63AE1}" scale="85" showGridLines="0" showRuler="0" topLeftCell="A46">
      <selection activeCell="C18" sqref="C18"/>
      <pageMargins left="0.75" right="0.7" top="1.25" bottom="1.25" header="0.5" footer="0.5"/>
      <printOptions horizontalCentered="1" verticalCentered="1"/>
      <pageSetup paperSize="9" orientation="portrait" r:id="rId1"/>
      <headerFooter alignWithMargins="0">
        <oddHeader>&amp;LNr. në dit. &amp;P&amp;C&amp;A&amp;R&amp;F</oddHeader>
        <oddFooter>&amp;LData: &amp;D</oddFooter>
      </headerFooter>
    </customSheetView>
    <customSheetView guid="{60D67EA6-9419-4398-B5B7-3ACAA4A41434}" scale="85" showGridLines="0" showRuler="0" topLeftCell="A7">
      <selection activeCell="C18" sqref="C18"/>
      <pageMargins left="0.75" right="0.7" top="1.25" bottom="1.25" header="0.5" footer="0.5"/>
      <printOptions horizontalCentered="1" verticalCentered="1"/>
      <pageSetup paperSize="9" orientation="portrait" r:id="rId2"/>
      <headerFooter alignWithMargins="0">
        <oddHeader>&amp;LNr. në dit. &amp;P&amp;C&amp;A&amp;R&amp;F</oddHeader>
        <oddFooter>&amp;LData: &amp;D</oddFooter>
      </headerFooter>
    </customSheetView>
  </customSheetViews>
  <mergeCells count="2495">
    <mergeCell ref="L838:M838"/>
    <mergeCell ref="T838:U838"/>
    <mergeCell ref="N838:O838"/>
    <mergeCell ref="F836:G836"/>
    <mergeCell ref="H836:J836"/>
    <mergeCell ref="L837:M837"/>
    <mergeCell ref="N837:U837"/>
    <mergeCell ref="P840:S840"/>
    <mergeCell ref="T840:U840"/>
    <mergeCell ref="N839:O839"/>
    <mergeCell ref="B837:C837"/>
    <mergeCell ref="D837:J837"/>
    <mergeCell ref="B840:E840"/>
    <mergeCell ref="F840:I840"/>
    <mergeCell ref="L840:O840"/>
    <mergeCell ref="Q839:S839"/>
    <mergeCell ref="B839:C839"/>
    <mergeCell ref="T839:U839"/>
    <mergeCell ref="Q838:S838"/>
    <mergeCell ref="G839:I839"/>
    <mergeCell ref="L839:M839"/>
    <mergeCell ref="R836:U836"/>
    <mergeCell ref="D839:E839"/>
    <mergeCell ref="P836:Q836"/>
    <mergeCell ref="B838:C838"/>
    <mergeCell ref="D838:E838"/>
    <mergeCell ref="G838:I838"/>
    <mergeCell ref="Q799:R799"/>
    <mergeCell ref="S799:U799"/>
    <mergeCell ref="G511:H511"/>
    <mergeCell ref="Q510:U510"/>
    <mergeCell ref="K517:U517"/>
    <mergeCell ref="R521:R527"/>
    <mergeCell ref="S521:S527"/>
    <mergeCell ref="T521:T527"/>
    <mergeCell ref="O518:R518"/>
    <mergeCell ref="S518:U518"/>
    <mergeCell ref="G822:G832"/>
    <mergeCell ref="H822:H832"/>
    <mergeCell ref="J822:J832"/>
    <mergeCell ref="Q833:U833"/>
    <mergeCell ref="S516:U516"/>
    <mergeCell ref="L512:M512"/>
    <mergeCell ref="E512:G512"/>
    <mergeCell ref="A550:J550"/>
    <mergeCell ref="C551:D551"/>
    <mergeCell ref="E551:G551"/>
    <mergeCell ref="C548:J548"/>
    <mergeCell ref="F546:I546"/>
    <mergeCell ref="R528:R538"/>
    <mergeCell ref="S528:S538"/>
    <mergeCell ref="T528:T538"/>
    <mergeCell ref="B520:B521"/>
    <mergeCell ref="R542:U542"/>
    <mergeCell ref="B540:E540"/>
    <mergeCell ref="F540:J540"/>
    <mergeCell ref="B541:J541"/>
    <mergeCell ref="P540:U540"/>
    <mergeCell ref="B545:C545"/>
    <mergeCell ref="B834:E834"/>
    <mergeCell ref="F834:J834"/>
    <mergeCell ref="L834:O834"/>
    <mergeCell ref="P834:U834"/>
    <mergeCell ref="T822:T832"/>
    <mergeCell ref="B833:D833"/>
    <mergeCell ref="G833:J833"/>
    <mergeCell ref="L833:N833"/>
    <mergeCell ref="C506:J506"/>
    <mergeCell ref="G505:H505"/>
    <mergeCell ref="L806:M806"/>
    <mergeCell ref="K802:U802"/>
    <mergeCell ref="C803:D803"/>
    <mergeCell ref="E803:G803"/>
    <mergeCell ref="G805:H805"/>
    <mergeCell ref="Q805:R805"/>
    <mergeCell ref="T805:U805"/>
    <mergeCell ref="A802:J802"/>
    <mergeCell ref="Q516:R516"/>
    <mergeCell ref="U521:U538"/>
    <mergeCell ref="Q521:Q527"/>
    <mergeCell ref="K520:K521"/>
    <mergeCell ref="L520:L521"/>
    <mergeCell ref="M520:U520"/>
    <mergeCell ref="M509:N509"/>
    <mergeCell ref="G510:J510"/>
    <mergeCell ref="N510:O510"/>
    <mergeCell ref="R509:U509"/>
    <mergeCell ref="E509:G509"/>
    <mergeCell ref="C509:D509"/>
    <mergeCell ref="H509:J509"/>
    <mergeCell ref="M506:U506"/>
    <mergeCell ref="B504:E504"/>
    <mergeCell ref="C801:J801"/>
    <mergeCell ref="C507:J507"/>
    <mergeCell ref="F515:H515"/>
    <mergeCell ref="A514:J514"/>
    <mergeCell ref="F504:I504"/>
    <mergeCell ref="F500:G500"/>
    <mergeCell ref="H500:J500"/>
    <mergeCell ref="L498:O498"/>
    <mergeCell ref="P498:U498"/>
    <mergeCell ref="L504:O504"/>
    <mergeCell ref="N503:O503"/>
    <mergeCell ref="P500:Q500"/>
    <mergeCell ref="L502:M502"/>
    <mergeCell ref="L503:M503"/>
    <mergeCell ref="Q502:S502"/>
    <mergeCell ref="T503:U503"/>
    <mergeCell ref="N502:O502"/>
    <mergeCell ref="Q503:S503"/>
    <mergeCell ref="B499:J499"/>
    <mergeCell ref="L499:U499"/>
    <mergeCell ref="D503:E503"/>
    <mergeCell ref="G503:I503"/>
    <mergeCell ref="B501:C501"/>
    <mergeCell ref="D501:J501"/>
    <mergeCell ref="B502:C502"/>
    <mergeCell ref="B498:E498"/>
    <mergeCell ref="F498:J498"/>
    <mergeCell ref="P504:S504"/>
    <mergeCell ref="T504:U504"/>
    <mergeCell ref="T511:U511"/>
    <mergeCell ref="D510:E510"/>
    <mergeCell ref="B497:D497"/>
    <mergeCell ref="G497:J497"/>
    <mergeCell ref="D502:E502"/>
    <mergeCell ref="G502:I502"/>
    <mergeCell ref="B503:C503"/>
    <mergeCell ref="B470:C470"/>
    <mergeCell ref="E470:G470"/>
    <mergeCell ref="H470:J470"/>
    <mergeCell ref="I476:J476"/>
    <mergeCell ref="F473:H473"/>
    <mergeCell ref="I473:J473"/>
    <mergeCell ref="A472:J472"/>
    <mergeCell ref="K475:U475"/>
    <mergeCell ref="I486:I496"/>
    <mergeCell ref="J486:J496"/>
    <mergeCell ref="M478:U478"/>
    <mergeCell ref="S479:S485"/>
    <mergeCell ref="T486:T496"/>
    <mergeCell ref="A475:J475"/>
    <mergeCell ref="B476:C476"/>
    <mergeCell ref="E476:H476"/>
    <mergeCell ref="G486:G496"/>
    <mergeCell ref="A478:A479"/>
    <mergeCell ref="B478:B479"/>
    <mergeCell ref="C478:J478"/>
    <mergeCell ref="K478:K479"/>
    <mergeCell ref="R500:U500"/>
    <mergeCell ref="L501:M501"/>
    <mergeCell ref="N501:U501"/>
    <mergeCell ref="H479:H485"/>
    <mergeCell ref="I479:I485"/>
    <mergeCell ref="J479:J485"/>
    <mergeCell ref="O476:R476"/>
    <mergeCell ref="G479:G485"/>
    <mergeCell ref="T502:U502"/>
    <mergeCell ref="H486:H496"/>
    <mergeCell ref="Q479:Q485"/>
    <mergeCell ref="Q486:Q496"/>
    <mergeCell ref="Q497:U497"/>
    <mergeCell ref="S476:U476"/>
    <mergeCell ref="L476:M476"/>
    <mergeCell ref="L497:N497"/>
    <mergeCell ref="M467:N467"/>
    <mergeCell ref="G469:H469"/>
    <mergeCell ref="Q469:R469"/>
    <mergeCell ref="O467:Q467"/>
    <mergeCell ref="N468:O468"/>
    <mergeCell ref="R467:U467"/>
    <mergeCell ref="T469:U469"/>
    <mergeCell ref="Q468:U468"/>
    <mergeCell ref="Q474:R474"/>
    <mergeCell ref="S474:U474"/>
    <mergeCell ref="G474:H474"/>
    <mergeCell ref="I474:J474"/>
    <mergeCell ref="T479:T485"/>
    <mergeCell ref="U479:U496"/>
    <mergeCell ref="R486:R496"/>
    <mergeCell ref="S486:S496"/>
    <mergeCell ref="R479:R485"/>
    <mergeCell ref="L478:L479"/>
    <mergeCell ref="D468:E468"/>
    <mergeCell ref="G468:J468"/>
    <mergeCell ref="C467:D467"/>
    <mergeCell ref="P473:R473"/>
    <mergeCell ref="S473:U473"/>
    <mergeCell ref="O470:Q470"/>
    <mergeCell ref="R470:U470"/>
    <mergeCell ref="K472:U472"/>
    <mergeCell ref="L471:M471"/>
    <mergeCell ref="N471:U471"/>
    <mergeCell ref="L470:M470"/>
    <mergeCell ref="B471:C471"/>
    <mergeCell ref="D471:J471"/>
    <mergeCell ref="B459:C459"/>
    <mergeCell ref="D459:J459"/>
    <mergeCell ref="C464:J464"/>
    <mergeCell ref="C465:J465"/>
    <mergeCell ref="E467:G467"/>
    <mergeCell ref="H467:J467"/>
    <mergeCell ref="M464:U464"/>
    <mergeCell ref="N459:U459"/>
    <mergeCell ref="T462:U462"/>
    <mergeCell ref="B461:C461"/>
    <mergeCell ref="D461:E461"/>
    <mergeCell ref="B460:C460"/>
    <mergeCell ref="D460:E460"/>
    <mergeCell ref="G463:H463"/>
    <mergeCell ref="I463:J463"/>
    <mergeCell ref="Q463:R463"/>
    <mergeCell ref="G461:I461"/>
    <mergeCell ref="Q461:S461"/>
    <mergeCell ref="T461:U461"/>
    <mergeCell ref="L461:M461"/>
    <mergeCell ref="N461:O461"/>
    <mergeCell ref="P462:S462"/>
    <mergeCell ref="M465:U465"/>
    <mergeCell ref="A466:J466"/>
    <mergeCell ref="K466:U466"/>
    <mergeCell ref="H458:J458"/>
    <mergeCell ref="F458:G458"/>
    <mergeCell ref="L460:M460"/>
    <mergeCell ref="N460:O460"/>
    <mergeCell ref="L459:M459"/>
    <mergeCell ref="S463:U463"/>
    <mergeCell ref="L462:O462"/>
    <mergeCell ref="G437:G443"/>
    <mergeCell ref="Q437:Q443"/>
    <mergeCell ref="Q444:Q454"/>
    <mergeCell ref="T444:T454"/>
    <mergeCell ref="G444:G454"/>
    <mergeCell ref="H444:H454"/>
    <mergeCell ref="B457:J457"/>
    <mergeCell ref="L457:U457"/>
    <mergeCell ref="B456:E456"/>
    <mergeCell ref="P458:Q458"/>
    <mergeCell ref="Q460:S460"/>
    <mergeCell ref="T460:U460"/>
    <mergeCell ref="R458:U458"/>
    <mergeCell ref="G460:I460"/>
    <mergeCell ref="B462:E462"/>
    <mergeCell ref="F462:I462"/>
    <mergeCell ref="A436:A437"/>
    <mergeCell ref="B436:B437"/>
    <mergeCell ref="C436:J436"/>
    <mergeCell ref="Q455:U455"/>
    <mergeCell ref="R444:R454"/>
    <mergeCell ref="S444:S454"/>
    <mergeCell ref="I444:I454"/>
    <mergeCell ref="J444:J454"/>
    <mergeCell ref="F456:J456"/>
    <mergeCell ref="L456:O456"/>
    <mergeCell ref="A433:J433"/>
    <mergeCell ref="K433:U433"/>
    <mergeCell ref="B434:C434"/>
    <mergeCell ref="E434:H434"/>
    <mergeCell ref="L436:L437"/>
    <mergeCell ref="B455:D455"/>
    <mergeCell ref="G455:J455"/>
    <mergeCell ref="L455:N455"/>
    <mergeCell ref="P456:U456"/>
    <mergeCell ref="R437:R443"/>
    <mergeCell ref="S437:S443"/>
    <mergeCell ref="T437:T443"/>
    <mergeCell ref="U437:U454"/>
    <mergeCell ref="I437:I443"/>
    <mergeCell ref="J437:J443"/>
    <mergeCell ref="M436:U436"/>
    <mergeCell ref="O434:R434"/>
    <mergeCell ref="S434:U434"/>
    <mergeCell ref="G432:H432"/>
    <mergeCell ref="H428:J428"/>
    <mergeCell ref="L428:M428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D426:E426"/>
    <mergeCell ref="G426:J426"/>
    <mergeCell ref="N426:O426"/>
    <mergeCell ref="A430:J430"/>
    <mergeCell ref="K430:U430"/>
    <mergeCell ref="F431:H431"/>
    <mergeCell ref="I431:J431"/>
    <mergeCell ref="P431:R431"/>
    <mergeCell ref="S431:U431"/>
    <mergeCell ref="S432:U432"/>
    <mergeCell ref="I432:J432"/>
    <mergeCell ref="Q432:R432"/>
    <mergeCell ref="C422:J422"/>
    <mergeCell ref="L417:M417"/>
    <mergeCell ref="N417:U417"/>
    <mergeCell ref="Q419:S419"/>
    <mergeCell ref="T419:U419"/>
    <mergeCell ref="P416:Q416"/>
    <mergeCell ref="P420:S420"/>
    <mergeCell ref="T420:U420"/>
    <mergeCell ref="T418:U418"/>
    <mergeCell ref="Q421:R421"/>
    <mergeCell ref="S421:U421"/>
    <mergeCell ref="O425:Q425"/>
    <mergeCell ref="R425:U425"/>
    <mergeCell ref="M422:U422"/>
    <mergeCell ref="H416:J416"/>
    <mergeCell ref="Q418:S418"/>
    <mergeCell ref="K436:K437"/>
    <mergeCell ref="H437:H443"/>
    <mergeCell ref="Q426:U426"/>
    <mergeCell ref="H425:J425"/>
    <mergeCell ref="M425:N425"/>
    <mergeCell ref="C423:J423"/>
    <mergeCell ref="M423:U423"/>
    <mergeCell ref="A424:J424"/>
    <mergeCell ref="K424:U424"/>
    <mergeCell ref="C425:D425"/>
    <mergeCell ref="E425:G425"/>
    <mergeCell ref="G427:H427"/>
    <mergeCell ref="Q427:R427"/>
    <mergeCell ref="T427:U427"/>
    <mergeCell ref="I434:J434"/>
    <mergeCell ref="L434:M434"/>
    <mergeCell ref="B417:C417"/>
    <mergeCell ref="D417:J417"/>
    <mergeCell ref="B418:C418"/>
    <mergeCell ref="D418:E418"/>
    <mergeCell ref="G418:I418"/>
    <mergeCell ref="N419:O419"/>
    <mergeCell ref="B419:C419"/>
    <mergeCell ref="D419:E419"/>
    <mergeCell ref="G419:I419"/>
    <mergeCell ref="L419:M419"/>
    <mergeCell ref="L418:M418"/>
    <mergeCell ref="N418:O418"/>
    <mergeCell ref="B420:E420"/>
    <mergeCell ref="F420:I420"/>
    <mergeCell ref="L420:O420"/>
    <mergeCell ref="L414:O414"/>
    <mergeCell ref="G421:H421"/>
    <mergeCell ref="I421:J421"/>
    <mergeCell ref="P414:U414"/>
    <mergeCell ref="L415:U415"/>
    <mergeCell ref="R416:U416"/>
    <mergeCell ref="Q413:U413"/>
    <mergeCell ref="Q395:Q401"/>
    <mergeCell ref="Q402:Q412"/>
    <mergeCell ref="R402:R412"/>
    <mergeCell ref="L394:L395"/>
    <mergeCell ref="S395:S401"/>
    <mergeCell ref="S390:U390"/>
    <mergeCell ref="G395:G401"/>
    <mergeCell ref="B413:D413"/>
    <mergeCell ref="G413:J413"/>
    <mergeCell ref="L413:N413"/>
    <mergeCell ref="I402:I412"/>
    <mergeCell ref="H402:H412"/>
    <mergeCell ref="J402:J412"/>
    <mergeCell ref="G402:G412"/>
    <mergeCell ref="G390:H390"/>
    <mergeCell ref="I390:J390"/>
    <mergeCell ref="Q390:R390"/>
    <mergeCell ref="B394:B395"/>
    <mergeCell ref="C394:J394"/>
    <mergeCell ref="K394:K395"/>
    <mergeCell ref="H395:H401"/>
    <mergeCell ref="I395:I401"/>
    <mergeCell ref="J395:J401"/>
    <mergeCell ref="B414:E414"/>
    <mergeCell ref="F414:J414"/>
    <mergeCell ref="F416:G416"/>
    <mergeCell ref="B415:J415"/>
    <mergeCell ref="O386:Q386"/>
    <mergeCell ref="S389:U389"/>
    <mergeCell ref="S392:U392"/>
    <mergeCell ref="A391:J391"/>
    <mergeCell ref="K391:U391"/>
    <mergeCell ref="B392:C392"/>
    <mergeCell ref="E392:H392"/>
    <mergeCell ref="I392:J392"/>
    <mergeCell ref="L392:M392"/>
    <mergeCell ref="O392:R392"/>
    <mergeCell ref="R395:R401"/>
    <mergeCell ref="S402:S412"/>
    <mergeCell ref="T402:T412"/>
    <mergeCell ref="T395:T401"/>
    <mergeCell ref="U395:U412"/>
    <mergeCell ref="M394:U394"/>
    <mergeCell ref="R386:U386"/>
    <mergeCell ref="A394:A395"/>
    <mergeCell ref="F389:H389"/>
    <mergeCell ref="I389:J389"/>
    <mergeCell ref="P389:R389"/>
    <mergeCell ref="M380:U380"/>
    <mergeCell ref="G379:H379"/>
    <mergeCell ref="I379:J379"/>
    <mergeCell ref="Q379:R379"/>
    <mergeCell ref="T377:U377"/>
    <mergeCell ref="L377:M377"/>
    <mergeCell ref="Q377:S377"/>
    <mergeCell ref="F378:I378"/>
    <mergeCell ref="L378:O378"/>
    <mergeCell ref="T378:U378"/>
    <mergeCell ref="B378:E378"/>
    <mergeCell ref="A382:J382"/>
    <mergeCell ref="A388:J388"/>
    <mergeCell ref="K388:U388"/>
    <mergeCell ref="T385:U385"/>
    <mergeCell ref="D384:E384"/>
    <mergeCell ref="G384:J384"/>
    <mergeCell ref="N384:O384"/>
    <mergeCell ref="Q384:U384"/>
    <mergeCell ref="B386:C386"/>
    <mergeCell ref="E386:G386"/>
    <mergeCell ref="B387:C387"/>
    <mergeCell ref="D387:J387"/>
    <mergeCell ref="L387:M387"/>
    <mergeCell ref="N387:U387"/>
    <mergeCell ref="O383:Q383"/>
    <mergeCell ref="R383:U383"/>
    <mergeCell ref="H386:J386"/>
    <mergeCell ref="L386:M386"/>
    <mergeCell ref="N377:O377"/>
    <mergeCell ref="P378:S378"/>
    <mergeCell ref="B377:C377"/>
    <mergeCell ref="D377:E377"/>
    <mergeCell ref="G377:I377"/>
    <mergeCell ref="B373:J373"/>
    <mergeCell ref="M383:N383"/>
    <mergeCell ref="G385:H385"/>
    <mergeCell ref="Q385:R385"/>
    <mergeCell ref="E383:G383"/>
    <mergeCell ref="H383:J383"/>
    <mergeCell ref="B375:C375"/>
    <mergeCell ref="D375:J375"/>
    <mergeCell ref="K382:U382"/>
    <mergeCell ref="C380:J380"/>
    <mergeCell ref="S379:U379"/>
    <mergeCell ref="C381:J381"/>
    <mergeCell ref="M381:U381"/>
    <mergeCell ref="C383:D383"/>
    <mergeCell ref="L352:L353"/>
    <mergeCell ref="B371:D371"/>
    <mergeCell ref="G371:J371"/>
    <mergeCell ref="L371:N371"/>
    <mergeCell ref="G360:G370"/>
    <mergeCell ref="H360:H370"/>
    <mergeCell ref="M352:U352"/>
    <mergeCell ref="G353:G359"/>
    <mergeCell ref="L372:O372"/>
    <mergeCell ref="L373:U373"/>
    <mergeCell ref="Q371:U371"/>
    <mergeCell ref="Q360:Q370"/>
    <mergeCell ref="R360:R370"/>
    <mergeCell ref="S360:S370"/>
    <mergeCell ref="P372:U372"/>
    <mergeCell ref="P374:Q374"/>
    <mergeCell ref="Q376:S376"/>
    <mergeCell ref="T376:U376"/>
    <mergeCell ref="R374:U374"/>
    <mergeCell ref="L376:M376"/>
    <mergeCell ref="N376:O376"/>
    <mergeCell ref="L375:M375"/>
    <mergeCell ref="N375:U375"/>
    <mergeCell ref="B376:C376"/>
    <mergeCell ref="D376:E376"/>
    <mergeCell ref="G376:I376"/>
    <mergeCell ref="H344:J344"/>
    <mergeCell ref="T353:T359"/>
    <mergeCell ref="U353:U370"/>
    <mergeCell ref="T360:T370"/>
    <mergeCell ref="I360:I370"/>
    <mergeCell ref="D342:E342"/>
    <mergeCell ref="G342:J342"/>
    <mergeCell ref="N342:O342"/>
    <mergeCell ref="Q342:U342"/>
    <mergeCell ref="O350:R350"/>
    <mergeCell ref="S350:U350"/>
    <mergeCell ref="A352:A353"/>
    <mergeCell ref="B352:B353"/>
    <mergeCell ref="C352:J352"/>
    <mergeCell ref="K352:K353"/>
    <mergeCell ref="H353:H359"/>
    <mergeCell ref="H374:J374"/>
    <mergeCell ref="J360:J370"/>
    <mergeCell ref="B372:E372"/>
    <mergeCell ref="F372:J372"/>
    <mergeCell ref="F374:G374"/>
    <mergeCell ref="A349:J349"/>
    <mergeCell ref="K349:U349"/>
    <mergeCell ref="B350:C350"/>
    <mergeCell ref="I347:J347"/>
    <mergeCell ref="E350:H350"/>
    <mergeCell ref="I348:J348"/>
    <mergeCell ref="Q348:R348"/>
    <mergeCell ref="S348:U348"/>
    <mergeCell ref="I350:J350"/>
    <mergeCell ref="L350:M350"/>
    <mergeCell ref="G348:H348"/>
    <mergeCell ref="M341:N341"/>
    <mergeCell ref="G343:H343"/>
    <mergeCell ref="E341:G341"/>
    <mergeCell ref="H341:J341"/>
    <mergeCell ref="Q353:Q359"/>
    <mergeCell ref="A346:J346"/>
    <mergeCell ref="K346:U346"/>
    <mergeCell ref="F347:H347"/>
    <mergeCell ref="R353:R359"/>
    <mergeCell ref="S353:S359"/>
    <mergeCell ref="L344:M344"/>
    <mergeCell ref="I353:I359"/>
    <mergeCell ref="J353:J359"/>
    <mergeCell ref="M339:U339"/>
    <mergeCell ref="A340:J340"/>
    <mergeCell ref="K340:U340"/>
    <mergeCell ref="P347:R347"/>
    <mergeCell ref="S347:U347"/>
    <mergeCell ref="O341:Q341"/>
    <mergeCell ref="R341:U341"/>
    <mergeCell ref="Q343:R343"/>
    <mergeCell ref="B345:C345"/>
    <mergeCell ref="D345:J345"/>
    <mergeCell ref="C339:J339"/>
    <mergeCell ref="C341:D341"/>
    <mergeCell ref="B344:C344"/>
    <mergeCell ref="T343:U343"/>
    <mergeCell ref="N345:U345"/>
    <mergeCell ref="R344:U344"/>
    <mergeCell ref="O344:Q344"/>
    <mergeCell ref="L345:M345"/>
    <mergeCell ref="E344:G344"/>
    <mergeCell ref="R332:U332"/>
    <mergeCell ref="L334:M334"/>
    <mergeCell ref="N334:O334"/>
    <mergeCell ref="L333:M333"/>
    <mergeCell ref="F336:I336"/>
    <mergeCell ref="L336:O336"/>
    <mergeCell ref="Q334:S334"/>
    <mergeCell ref="Q335:S335"/>
    <mergeCell ref="M338:U338"/>
    <mergeCell ref="G337:H337"/>
    <mergeCell ref="I337:J337"/>
    <mergeCell ref="Q337:R337"/>
    <mergeCell ref="S337:U337"/>
    <mergeCell ref="T334:U334"/>
    <mergeCell ref="T336:U336"/>
    <mergeCell ref="B336:E336"/>
    <mergeCell ref="T335:U335"/>
    <mergeCell ref="L335:M335"/>
    <mergeCell ref="N335:O335"/>
    <mergeCell ref="P336:S336"/>
    <mergeCell ref="B335:C335"/>
    <mergeCell ref="D335:E335"/>
    <mergeCell ref="G335:I335"/>
    <mergeCell ref="C338:J338"/>
    <mergeCell ref="U227:U244"/>
    <mergeCell ref="T234:T244"/>
    <mergeCell ref="S227:S233"/>
    <mergeCell ref="T227:T233"/>
    <mergeCell ref="L226:L227"/>
    <mergeCell ref="B245:D245"/>
    <mergeCell ref="G245:J245"/>
    <mergeCell ref="L245:N245"/>
    <mergeCell ref="G234:G244"/>
    <mergeCell ref="T311:T317"/>
    <mergeCell ref="I318:I328"/>
    <mergeCell ref="B334:C334"/>
    <mergeCell ref="D334:E334"/>
    <mergeCell ref="G334:I334"/>
    <mergeCell ref="B333:C333"/>
    <mergeCell ref="D333:J333"/>
    <mergeCell ref="Q318:Q328"/>
    <mergeCell ref="R318:R328"/>
    <mergeCell ref="S318:S328"/>
    <mergeCell ref="R311:R317"/>
    <mergeCell ref="S311:S317"/>
    <mergeCell ref="B329:D329"/>
    <mergeCell ref="G329:J329"/>
    <mergeCell ref="L329:N329"/>
    <mergeCell ref="G318:G328"/>
    <mergeCell ref="H318:H328"/>
    <mergeCell ref="J318:J328"/>
    <mergeCell ref="B330:E330"/>
    <mergeCell ref="F330:J330"/>
    <mergeCell ref="L330:O330"/>
    <mergeCell ref="P330:U330"/>
    <mergeCell ref="H332:J332"/>
    <mergeCell ref="A226:A227"/>
    <mergeCell ref="C226:J226"/>
    <mergeCell ref="I227:I233"/>
    <mergeCell ref="J227:J233"/>
    <mergeCell ref="K214:U214"/>
    <mergeCell ref="C215:D215"/>
    <mergeCell ref="E215:G215"/>
    <mergeCell ref="H215:J215"/>
    <mergeCell ref="M215:N215"/>
    <mergeCell ref="O215:Q215"/>
    <mergeCell ref="R215:U215"/>
    <mergeCell ref="P246:U246"/>
    <mergeCell ref="N333:U333"/>
    <mergeCell ref="L310:L311"/>
    <mergeCell ref="Q329:U329"/>
    <mergeCell ref="M310:U310"/>
    <mergeCell ref="Q311:Q317"/>
    <mergeCell ref="A310:A311"/>
    <mergeCell ref="B310:B311"/>
    <mergeCell ref="C310:J310"/>
    <mergeCell ref="K310:K311"/>
    <mergeCell ref="H311:H317"/>
    <mergeCell ref="I311:I317"/>
    <mergeCell ref="J311:J317"/>
    <mergeCell ref="G311:G317"/>
    <mergeCell ref="H234:H244"/>
    <mergeCell ref="B302:C302"/>
    <mergeCell ref="I308:J308"/>
    <mergeCell ref="L308:M308"/>
    <mergeCell ref="T318:T328"/>
    <mergeCell ref="O308:R308"/>
    <mergeCell ref="S308:U308"/>
    <mergeCell ref="L210:O210"/>
    <mergeCell ref="N208:O208"/>
    <mergeCell ref="B208:C208"/>
    <mergeCell ref="D208:E208"/>
    <mergeCell ref="T209:U209"/>
    <mergeCell ref="P210:S210"/>
    <mergeCell ref="Q211:R211"/>
    <mergeCell ref="S211:U211"/>
    <mergeCell ref="Q216:U216"/>
    <mergeCell ref="B252:E252"/>
    <mergeCell ref="M254:U254"/>
    <mergeCell ref="L252:O252"/>
    <mergeCell ref="J234:J244"/>
    <mergeCell ref="B218:C218"/>
    <mergeCell ref="S224:U224"/>
    <mergeCell ref="C212:J212"/>
    <mergeCell ref="B210:E210"/>
    <mergeCell ref="F210:I210"/>
    <mergeCell ref="G211:H211"/>
    <mergeCell ref="I211:J211"/>
    <mergeCell ref="A214:J214"/>
    <mergeCell ref="D216:E216"/>
    <mergeCell ref="G216:J216"/>
    <mergeCell ref="B219:C219"/>
    <mergeCell ref="D219:J219"/>
    <mergeCell ref="B246:E246"/>
    <mergeCell ref="F246:J246"/>
    <mergeCell ref="I234:I244"/>
    <mergeCell ref="G222:H222"/>
    <mergeCell ref="I222:J222"/>
    <mergeCell ref="A223:J223"/>
    <mergeCell ref="H227:H233"/>
    <mergeCell ref="C213:J213"/>
    <mergeCell ref="M213:U213"/>
    <mergeCell ref="Q208:S208"/>
    <mergeCell ref="T208:U208"/>
    <mergeCell ref="L208:M208"/>
    <mergeCell ref="T210:U210"/>
    <mergeCell ref="L209:M209"/>
    <mergeCell ref="N209:O209"/>
    <mergeCell ref="Q209:S209"/>
    <mergeCell ref="G208:I208"/>
    <mergeCell ref="P206:Q206"/>
    <mergeCell ref="R206:U206"/>
    <mergeCell ref="Q227:Q233"/>
    <mergeCell ref="Q234:Q244"/>
    <mergeCell ref="M296:U296"/>
    <mergeCell ref="C297:J297"/>
    <mergeCell ref="M297:U297"/>
    <mergeCell ref="C296:J296"/>
    <mergeCell ref="R234:R244"/>
    <mergeCell ref="S234:S244"/>
    <mergeCell ref="R227:R233"/>
    <mergeCell ref="B207:C207"/>
    <mergeCell ref="D207:J207"/>
    <mergeCell ref="B209:C209"/>
    <mergeCell ref="D209:E209"/>
    <mergeCell ref="G209:I209"/>
    <mergeCell ref="L246:O246"/>
    <mergeCell ref="A220:J220"/>
    <mergeCell ref="F221:H221"/>
    <mergeCell ref="I221:J221"/>
    <mergeCell ref="B226:B227"/>
    <mergeCell ref="M212:U212"/>
    <mergeCell ref="P204:U204"/>
    <mergeCell ref="U185:U202"/>
    <mergeCell ref="G185:G191"/>
    <mergeCell ref="J185:J191"/>
    <mergeCell ref="L182:M182"/>
    <mergeCell ref="O182:R182"/>
    <mergeCell ref="S182:U182"/>
    <mergeCell ref="A184:A185"/>
    <mergeCell ref="B182:C182"/>
    <mergeCell ref="K184:K185"/>
    <mergeCell ref="L184:L185"/>
    <mergeCell ref="B184:B185"/>
    <mergeCell ref="C184:J184"/>
    <mergeCell ref="E182:H182"/>
    <mergeCell ref="I182:J182"/>
    <mergeCell ref="G192:G202"/>
    <mergeCell ref="H192:H202"/>
    <mergeCell ref="I192:I202"/>
    <mergeCell ref="J192:J202"/>
    <mergeCell ref="S185:S191"/>
    <mergeCell ref="L203:N203"/>
    <mergeCell ref="Q203:U203"/>
    <mergeCell ref="T185:T191"/>
    <mergeCell ref="Q185:Q191"/>
    <mergeCell ref="Q192:Q202"/>
    <mergeCell ref="R192:R202"/>
    <mergeCell ref="S192:S202"/>
    <mergeCell ref="T192:T202"/>
    <mergeCell ref="B168:E168"/>
    <mergeCell ref="G169:H169"/>
    <mergeCell ref="S179:U179"/>
    <mergeCell ref="G180:H180"/>
    <mergeCell ref="I180:J180"/>
    <mergeCell ref="Q180:R180"/>
    <mergeCell ref="P179:R179"/>
    <mergeCell ref="F179:H179"/>
    <mergeCell ref="N174:O174"/>
    <mergeCell ref="N177:U177"/>
    <mergeCell ref="O176:Q176"/>
    <mergeCell ref="O173:Q173"/>
    <mergeCell ref="R173:U173"/>
    <mergeCell ref="Q174:U174"/>
    <mergeCell ref="Q175:R175"/>
    <mergeCell ref="L207:M207"/>
    <mergeCell ref="N207:U207"/>
    <mergeCell ref="I179:J179"/>
    <mergeCell ref="H185:H191"/>
    <mergeCell ref="B205:J205"/>
    <mergeCell ref="F206:G206"/>
    <mergeCell ref="H206:J206"/>
    <mergeCell ref="I185:I191"/>
    <mergeCell ref="B203:D203"/>
    <mergeCell ref="G203:J203"/>
    <mergeCell ref="B177:C177"/>
    <mergeCell ref="L205:U205"/>
    <mergeCell ref="R185:R191"/>
    <mergeCell ref="M184:U184"/>
    <mergeCell ref="B204:E204"/>
    <mergeCell ref="F204:J204"/>
    <mergeCell ref="L204:O204"/>
    <mergeCell ref="D177:J177"/>
    <mergeCell ref="L177:M177"/>
    <mergeCell ref="S180:U180"/>
    <mergeCell ref="K181:U181"/>
    <mergeCell ref="K178:U178"/>
    <mergeCell ref="A181:J181"/>
    <mergeCell ref="L176:M176"/>
    <mergeCell ref="A178:J178"/>
    <mergeCell ref="C171:J171"/>
    <mergeCell ref="D174:E174"/>
    <mergeCell ref="C173:D173"/>
    <mergeCell ref="G174:J174"/>
    <mergeCell ref="K172:U172"/>
    <mergeCell ref="A172:J172"/>
    <mergeCell ref="M173:N173"/>
    <mergeCell ref="B176:C176"/>
    <mergeCell ref="E176:G176"/>
    <mergeCell ref="H176:J176"/>
    <mergeCell ref="G175:H175"/>
    <mergeCell ref="R176:U176"/>
    <mergeCell ref="T175:U175"/>
    <mergeCell ref="M171:U171"/>
    <mergeCell ref="P162:U162"/>
    <mergeCell ref="Q169:R169"/>
    <mergeCell ref="S169:U169"/>
    <mergeCell ref="E173:G173"/>
    <mergeCell ref="H173:J173"/>
    <mergeCell ref="B162:E162"/>
    <mergeCell ref="F162:J162"/>
    <mergeCell ref="B165:C165"/>
    <mergeCell ref="D165:J165"/>
    <mergeCell ref="T168:U168"/>
    <mergeCell ref="R164:U164"/>
    <mergeCell ref="Q166:S166"/>
    <mergeCell ref="T166:U166"/>
    <mergeCell ref="P164:Q164"/>
    <mergeCell ref="T167:U167"/>
    <mergeCell ref="G166:I166"/>
    <mergeCell ref="L166:M166"/>
    <mergeCell ref="L167:M167"/>
    <mergeCell ref="N167:O167"/>
    <mergeCell ref="C170:J170"/>
    <mergeCell ref="M170:U170"/>
    <mergeCell ref="I169:J169"/>
    <mergeCell ref="B166:C166"/>
    <mergeCell ref="D166:E166"/>
    <mergeCell ref="N166:O166"/>
    <mergeCell ref="B167:C167"/>
    <mergeCell ref="D167:E167"/>
    <mergeCell ref="G167:I167"/>
    <mergeCell ref="Q167:S167"/>
    <mergeCell ref="F168:I168"/>
    <mergeCell ref="L168:O168"/>
    <mergeCell ref="P168:S168"/>
    <mergeCell ref="B81:C81"/>
    <mergeCell ref="D81:J81"/>
    <mergeCell ref="G133:H133"/>
    <mergeCell ref="A139:J139"/>
    <mergeCell ref="A142:A143"/>
    <mergeCell ref="K139:U139"/>
    <mergeCell ref="B140:C140"/>
    <mergeCell ref="E140:H140"/>
    <mergeCell ref="I140:J140"/>
    <mergeCell ref="L140:M140"/>
    <mergeCell ref="G138:H138"/>
    <mergeCell ref="I138:J138"/>
    <mergeCell ref="Q138:R138"/>
    <mergeCell ref="K142:K143"/>
    <mergeCell ref="H143:H149"/>
    <mergeCell ref="I143:I149"/>
    <mergeCell ref="J143:J149"/>
    <mergeCell ref="L142:L143"/>
    <mergeCell ref="M142:U142"/>
    <mergeCell ref="S138:U138"/>
    <mergeCell ref="R143:R149"/>
    <mergeCell ref="S143:S149"/>
    <mergeCell ref="T143:T149"/>
    <mergeCell ref="O140:R140"/>
    <mergeCell ref="S140:U140"/>
    <mergeCell ref="Q143:Q149"/>
    <mergeCell ref="U143:U160"/>
    <mergeCell ref="S150:S160"/>
    <mergeCell ref="B142:B143"/>
    <mergeCell ref="C142:J142"/>
    <mergeCell ref="G143:G149"/>
    <mergeCell ref="G66:G76"/>
    <mergeCell ref="H66:H76"/>
    <mergeCell ref="I66:I76"/>
    <mergeCell ref="S85:U85"/>
    <mergeCell ref="B134:C134"/>
    <mergeCell ref="E134:G134"/>
    <mergeCell ref="H134:J134"/>
    <mergeCell ref="K130:U130"/>
    <mergeCell ref="O131:Q131"/>
    <mergeCell ref="R131:U131"/>
    <mergeCell ref="F137:H137"/>
    <mergeCell ref="I137:J137"/>
    <mergeCell ref="P137:R137"/>
    <mergeCell ref="S137:U137"/>
    <mergeCell ref="O134:Q134"/>
    <mergeCell ref="R134:U134"/>
    <mergeCell ref="L77:N77"/>
    <mergeCell ref="B78:E78"/>
    <mergeCell ref="F78:J78"/>
    <mergeCell ref="D82:E82"/>
    <mergeCell ref="G82:I82"/>
    <mergeCell ref="A136:J136"/>
    <mergeCell ref="K136:U136"/>
    <mergeCell ref="L134:M134"/>
    <mergeCell ref="M129:U129"/>
    <mergeCell ref="A130:J130"/>
    <mergeCell ref="D132:E132"/>
    <mergeCell ref="G132:J132"/>
    <mergeCell ref="C129:J129"/>
    <mergeCell ref="C128:J128"/>
    <mergeCell ref="B77:D77"/>
    <mergeCell ref="G77:J77"/>
    <mergeCell ref="H59:H65"/>
    <mergeCell ref="I59:I65"/>
    <mergeCell ref="N132:O132"/>
    <mergeCell ref="Q132:U132"/>
    <mergeCell ref="J66:J76"/>
    <mergeCell ref="Q77:U77"/>
    <mergeCell ref="P80:Q80"/>
    <mergeCell ref="R80:U80"/>
    <mergeCell ref="N81:U81"/>
    <mergeCell ref="L78:O78"/>
    <mergeCell ref="Q82:S82"/>
    <mergeCell ref="T82:U82"/>
    <mergeCell ref="T83:U83"/>
    <mergeCell ref="L83:M83"/>
    <mergeCell ref="N83:O83"/>
    <mergeCell ref="Q83:S83"/>
    <mergeCell ref="L82:M82"/>
    <mergeCell ref="N82:O82"/>
    <mergeCell ref="K58:K59"/>
    <mergeCell ref="L58:L59"/>
    <mergeCell ref="Q59:Q65"/>
    <mergeCell ref="U59:U76"/>
    <mergeCell ref="Q66:Q76"/>
    <mergeCell ref="R66:R76"/>
    <mergeCell ref="S66:S76"/>
    <mergeCell ref="H80:J80"/>
    <mergeCell ref="E8:G8"/>
    <mergeCell ref="D9:J9"/>
    <mergeCell ref="A13:J13"/>
    <mergeCell ref="E5:G5"/>
    <mergeCell ref="G6:J6"/>
    <mergeCell ref="D6:E6"/>
    <mergeCell ref="G7:H7"/>
    <mergeCell ref="H8:J8"/>
    <mergeCell ref="G1:H1"/>
    <mergeCell ref="H5:J5"/>
    <mergeCell ref="C3:J3"/>
    <mergeCell ref="I1:J1"/>
    <mergeCell ref="C5:D5"/>
    <mergeCell ref="C2:J2"/>
    <mergeCell ref="A4:J4"/>
    <mergeCell ref="B8:C8"/>
    <mergeCell ref="M128:U128"/>
    <mergeCell ref="G127:H127"/>
    <mergeCell ref="I127:J127"/>
    <mergeCell ref="Q127:R127"/>
    <mergeCell ref="S127:U127"/>
    <mergeCell ref="R50:U50"/>
    <mergeCell ref="M47:N47"/>
    <mergeCell ref="O47:Q47"/>
    <mergeCell ref="R47:U47"/>
    <mergeCell ref="N48:O48"/>
    <mergeCell ref="Q48:U48"/>
    <mergeCell ref="P78:U78"/>
    <mergeCell ref="L79:U79"/>
    <mergeCell ref="L81:M81"/>
    <mergeCell ref="B79:J79"/>
    <mergeCell ref="G59:G65"/>
    <mergeCell ref="I12:J12"/>
    <mergeCell ref="B36:E36"/>
    <mergeCell ref="J24:J34"/>
    <mergeCell ref="B37:J37"/>
    <mergeCell ref="F36:J36"/>
    <mergeCell ref="G12:H12"/>
    <mergeCell ref="G41:I41"/>
    <mergeCell ref="F53:H53"/>
    <mergeCell ref="I53:J53"/>
    <mergeCell ref="P36:U36"/>
    <mergeCell ref="I24:I34"/>
    <mergeCell ref="Q24:Q34"/>
    <mergeCell ref="R24:R34"/>
    <mergeCell ref="S24:S34"/>
    <mergeCell ref="T24:T34"/>
    <mergeCell ref="I14:J14"/>
    <mergeCell ref="F11:H11"/>
    <mergeCell ref="I11:J11"/>
    <mergeCell ref="G24:G34"/>
    <mergeCell ref="E14:H14"/>
    <mergeCell ref="F42:I42"/>
    <mergeCell ref="L40:M40"/>
    <mergeCell ref="N40:O40"/>
    <mergeCell ref="L36:O36"/>
    <mergeCell ref="C16:J16"/>
    <mergeCell ref="B35:D35"/>
    <mergeCell ref="G35:J35"/>
    <mergeCell ref="J17:J23"/>
    <mergeCell ref="G17:G23"/>
    <mergeCell ref="H24:H34"/>
    <mergeCell ref="B16:B17"/>
    <mergeCell ref="B41:C41"/>
    <mergeCell ref="D40:E40"/>
    <mergeCell ref="G40:I40"/>
    <mergeCell ref="B14:C14"/>
    <mergeCell ref="B50:C50"/>
    <mergeCell ref="E50:G50"/>
    <mergeCell ref="H50:J50"/>
    <mergeCell ref="A46:J46"/>
    <mergeCell ref="C47:D47"/>
    <mergeCell ref="E47:G47"/>
    <mergeCell ref="C45:J45"/>
    <mergeCell ref="G43:H43"/>
    <mergeCell ref="I43:J43"/>
    <mergeCell ref="L14:M14"/>
    <mergeCell ref="T17:T23"/>
    <mergeCell ref="Q41:S41"/>
    <mergeCell ref="T41:U41"/>
    <mergeCell ref="R17:R23"/>
    <mergeCell ref="S17:S23"/>
    <mergeCell ref="P38:Q38"/>
    <mergeCell ref="R38:U38"/>
    <mergeCell ref="H17:H23"/>
    <mergeCell ref="I17:I23"/>
    <mergeCell ref="K16:K17"/>
    <mergeCell ref="L16:L17"/>
    <mergeCell ref="M16:U16"/>
    <mergeCell ref="Q17:Q23"/>
    <mergeCell ref="L50:M50"/>
    <mergeCell ref="Q49:R49"/>
    <mergeCell ref="T40:U40"/>
    <mergeCell ref="T49:U49"/>
    <mergeCell ref="O50:Q50"/>
    <mergeCell ref="D41:E41"/>
    <mergeCell ref="A58:A59"/>
    <mergeCell ref="B51:C51"/>
    <mergeCell ref="D51:J51"/>
    <mergeCell ref="A52:J52"/>
    <mergeCell ref="O14:R14"/>
    <mergeCell ref="S14:U14"/>
    <mergeCell ref="K10:U10"/>
    <mergeCell ref="P11:R11"/>
    <mergeCell ref="S11:U11"/>
    <mergeCell ref="R5:U5"/>
    <mergeCell ref="L9:M9"/>
    <mergeCell ref="Q7:R7"/>
    <mergeCell ref="S12:U12"/>
    <mergeCell ref="K13:U13"/>
    <mergeCell ref="T7:U7"/>
    <mergeCell ref="L8:M8"/>
    <mergeCell ref="O8:Q8"/>
    <mergeCell ref="C44:J44"/>
    <mergeCell ref="F38:G38"/>
    <mergeCell ref="H38:J38"/>
    <mergeCell ref="D39:J39"/>
    <mergeCell ref="B40:C40"/>
    <mergeCell ref="B39:C39"/>
    <mergeCell ref="B42:E42"/>
    <mergeCell ref="M44:U44"/>
    <mergeCell ref="I54:J54"/>
    <mergeCell ref="G54:H54"/>
    <mergeCell ref="A16:A17"/>
    <mergeCell ref="N51:U51"/>
    <mergeCell ref="S56:U56"/>
    <mergeCell ref="B9:C9"/>
    <mergeCell ref="A10:J10"/>
    <mergeCell ref="S1:U1"/>
    <mergeCell ref="M2:U2"/>
    <mergeCell ref="M3:U3"/>
    <mergeCell ref="K4:U4"/>
    <mergeCell ref="Q1:R1"/>
    <mergeCell ref="O5:Q5"/>
    <mergeCell ref="N6:O6"/>
    <mergeCell ref="T42:U42"/>
    <mergeCell ref="L41:M41"/>
    <mergeCell ref="N41:O41"/>
    <mergeCell ref="M5:N5"/>
    <mergeCell ref="L39:M39"/>
    <mergeCell ref="N39:U39"/>
    <mergeCell ref="Q6:U6"/>
    <mergeCell ref="N9:U9"/>
    <mergeCell ref="L35:N35"/>
    <mergeCell ref="L37:U37"/>
    <mergeCell ref="Q40:S40"/>
    <mergeCell ref="L42:O42"/>
    <mergeCell ref="P42:S42"/>
    <mergeCell ref="Q35:U35"/>
    <mergeCell ref="U17:U34"/>
    <mergeCell ref="Q12:R12"/>
    <mergeCell ref="M86:U86"/>
    <mergeCell ref="G85:H85"/>
    <mergeCell ref="H47:J47"/>
    <mergeCell ref="D48:E48"/>
    <mergeCell ref="G48:J48"/>
    <mergeCell ref="G49:H49"/>
    <mergeCell ref="O56:R56"/>
    <mergeCell ref="B84:E84"/>
    <mergeCell ref="F84:I84"/>
    <mergeCell ref="L56:M56"/>
    <mergeCell ref="E56:H56"/>
    <mergeCell ref="C58:J58"/>
    <mergeCell ref="L51:M51"/>
    <mergeCell ref="T66:T76"/>
    <mergeCell ref="R59:R65"/>
    <mergeCell ref="S59:S65"/>
    <mergeCell ref="T59:T65"/>
    <mergeCell ref="J59:J65"/>
    <mergeCell ref="B58:B59"/>
    <mergeCell ref="B83:C83"/>
    <mergeCell ref="D83:E83"/>
    <mergeCell ref="G83:I83"/>
    <mergeCell ref="F80:G80"/>
    <mergeCell ref="I56:J56"/>
    <mergeCell ref="A55:J55"/>
    <mergeCell ref="B56:C56"/>
    <mergeCell ref="K55:U55"/>
    <mergeCell ref="S54:U54"/>
    <mergeCell ref="S53:U53"/>
    <mergeCell ref="K52:U52"/>
    <mergeCell ref="P53:R53"/>
    <mergeCell ref="Q54:R54"/>
    <mergeCell ref="S96:U96"/>
    <mergeCell ref="E92:G92"/>
    <mergeCell ref="T84:U84"/>
    <mergeCell ref="L84:O84"/>
    <mergeCell ref="P84:S84"/>
    <mergeCell ref="G91:H91"/>
    <mergeCell ref="R8:U8"/>
    <mergeCell ref="L93:M93"/>
    <mergeCell ref="N93:U93"/>
    <mergeCell ref="L92:M92"/>
    <mergeCell ref="O92:Q92"/>
    <mergeCell ref="R92:U92"/>
    <mergeCell ref="Q43:R43"/>
    <mergeCell ref="S43:U43"/>
    <mergeCell ref="M45:U45"/>
    <mergeCell ref="K46:U46"/>
    <mergeCell ref="K94:U94"/>
    <mergeCell ref="I85:J85"/>
    <mergeCell ref="C86:J86"/>
    <mergeCell ref="A94:J94"/>
    <mergeCell ref="Q90:U90"/>
    <mergeCell ref="T91:U91"/>
    <mergeCell ref="Q91:R91"/>
    <mergeCell ref="R89:U89"/>
    <mergeCell ref="M89:N89"/>
    <mergeCell ref="Q85:R85"/>
    <mergeCell ref="F95:H95"/>
    <mergeCell ref="C87:J87"/>
    <mergeCell ref="M87:U87"/>
    <mergeCell ref="A88:J88"/>
    <mergeCell ref="B82:C82"/>
    <mergeCell ref="M58:U58"/>
    <mergeCell ref="G101:G107"/>
    <mergeCell ref="I96:J96"/>
    <mergeCell ref="C89:D89"/>
    <mergeCell ref="E89:G89"/>
    <mergeCell ref="H89:J89"/>
    <mergeCell ref="D90:E90"/>
    <mergeCell ref="D93:J93"/>
    <mergeCell ref="A97:J97"/>
    <mergeCell ref="L98:M98"/>
    <mergeCell ref="I101:I107"/>
    <mergeCell ref="J101:J107"/>
    <mergeCell ref="M100:U100"/>
    <mergeCell ref="K100:K101"/>
    <mergeCell ref="O98:R98"/>
    <mergeCell ref="A100:A101"/>
    <mergeCell ref="B100:B101"/>
    <mergeCell ref="C100:J100"/>
    <mergeCell ref="B92:C92"/>
    <mergeCell ref="B93:C93"/>
    <mergeCell ref="G96:H96"/>
    <mergeCell ref="B98:C98"/>
    <mergeCell ref="E98:H98"/>
    <mergeCell ref="I98:J98"/>
    <mergeCell ref="I95:J95"/>
    <mergeCell ref="O89:Q89"/>
    <mergeCell ref="K97:U97"/>
    <mergeCell ref="S95:U95"/>
    <mergeCell ref="S98:U98"/>
    <mergeCell ref="G90:J90"/>
    <mergeCell ref="N90:O90"/>
    <mergeCell ref="P95:R95"/>
    <mergeCell ref="Q96:R96"/>
    <mergeCell ref="R108:R118"/>
    <mergeCell ref="R101:R107"/>
    <mergeCell ref="P120:U120"/>
    <mergeCell ref="Q124:S124"/>
    <mergeCell ref="T101:T107"/>
    <mergeCell ref="T108:T118"/>
    <mergeCell ref="Q101:Q107"/>
    <mergeCell ref="S108:S118"/>
    <mergeCell ref="U101:U118"/>
    <mergeCell ref="Q108:Q118"/>
    <mergeCell ref="L100:L101"/>
    <mergeCell ref="F122:G122"/>
    <mergeCell ref="H122:J122"/>
    <mergeCell ref="G119:J119"/>
    <mergeCell ref="B121:J121"/>
    <mergeCell ref="H101:H107"/>
    <mergeCell ref="B126:E126"/>
    <mergeCell ref="F126:I126"/>
    <mergeCell ref="L126:O126"/>
    <mergeCell ref="P126:S126"/>
    <mergeCell ref="N124:O124"/>
    <mergeCell ref="B123:C123"/>
    <mergeCell ref="B125:C125"/>
    <mergeCell ref="B124:C124"/>
    <mergeCell ref="Q125:S125"/>
    <mergeCell ref="D123:J123"/>
    <mergeCell ref="L123:M123"/>
    <mergeCell ref="G125:I125"/>
    <mergeCell ref="G108:G118"/>
    <mergeCell ref="H108:H118"/>
    <mergeCell ref="I108:I118"/>
    <mergeCell ref="S101:S107"/>
    <mergeCell ref="K88:U88"/>
    <mergeCell ref="L119:N119"/>
    <mergeCell ref="Q119:U119"/>
    <mergeCell ref="H92:J92"/>
    <mergeCell ref="J108:J118"/>
    <mergeCell ref="B119:D119"/>
    <mergeCell ref="K223:U223"/>
    <mergeCell ref="B224:C224"/>
    <mergeCell ref="E224:H224"/>
    <mergeCell ref="I224:J224"/>
    <mergeCell ref="L224:M224"/>
    <mergeCell ref="O224:R224"/>
    <mergeCell ref="L121:U121"/>
    <mergeCell ref="R122:U122"/>
    <mergeCell ref="P122:Q122"/>
    <mergeCell ref="S222:U222"/>
    <mergeCell ref="K220:U220"/>
    <mergeCell ref="P221:R221"/>
    <mergeCell ref="S221:U221"/>
    <mergeCell ref="Q222:R222"/>
    <mergeCell ref="T126:U126"/>
    <mergeCell ref="N216:O216"/>
    <mergeCell ref="L219:M219"/>
    <mergeCell ref="O218:Q218"/>
    <mergeCell ref="R218:U218"/>
    <mergeCell ref="E218:G218"/>
    <mergeCell ref="H218:J218"/>
    <mergeCell ref="L218:M218"/>
    <mergeCell ref="N219:U219"/>
    <mergeCell ref="B120:E120"/>
    <mergeCell ref="N123:U123"/>
    <mergeCell ref="D124:E124"/>
    <mergeCell ref="F120:J120"/>
    <mergeCell ref="L125:M125"/>
    <mergeCell ref="D125:E125"/>
    <mergeCell ref="L120:O120"/>
    <mergeCell ref="L124:M124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B251:C251"/>
    <mergeCell ref="D251:E251"/>
    <mergeCell ref="Q251:S251"/>
    <mergeCell ref="B135:C135"/>
    <mergeCell ref="D135:J135"/>
    <mergeCell ref="L135:M135"/>
    <mergeCell ref="N135:U135"/>
    <mergeCell ref="C131:D131"/>
    <mergeCell ref="E131:G131"/>
    <mergeCell ref="H131:J131"/>
    <mergeCell ref="M131:N131"/>
    <mergeCell ref="Q133:R133"/>
    <mergeCell ref="T133:U133"/>
    <mergeCell ref="T150:T160"/>
    <mergeCell ref="R150:R160"/>
    <mergeCell ref="Q161:U161"/>
    <mergeCell ref="G150:G160"/>
    <mergeCell ref="H150:H160"/>
    <mergeCell ref="I150:I160"/>
    <mergeCell ref="B250:C250"/>
    <mergeCell ref="F263:H263"/>
    <mergeCell ref="I263:J263"/>
    <mergeCell ref="G264:H264"/>
    <mergeCell ref="I264:J264"/>
    <mergeCell ref="G251:I251"/>
    <mergeCell ref="D258:E258"/>
    <mergeCell ref="G258:J258"/>
    <mergeCell ref="G124:I124"/>
    <mergeCell ref="G217:H217"/>
    <mergeCell ref="Q217:R217"/>
    <mergeCell ref="T217:U217"/>
    <mergeCell ref="T125:U125"/>
    <mergeCell ref="N125:O125"/>
    <mergeCell ref="T124:U124"/>
    <mergeCell ref="D250:E250"/>
    <mergeCell ref="G250:I250"/>
    <mergeCell ref="L250:M250"/>
    <mergeCell ref="N251:O251"/>
    <mergeCell ref="N250:O250"/>
    <mergeCell ref="J150:J160"/>
    <mergeCell ref="Q150:Q160"/>
    <mergeCell ref="L165:M165"/>
    <mergeCell ref="N165:U165"/>
    <mergeCell ref="B161:D161"/>
    <mergeCell ref="G161:J161"/>
    <mergeCell ref="L161:N161"/>
    <mergeCell ref="H164:J164"/>
    <mergeCell ref="F164:G164"/>
    <mergeCell ref="B163:J163"/>
    <mergeCell ref="L163:U163"/>
    <mergeCell ref="L162:O162"/>
    <mergeCell ref="E266:H266"/>
    <mergeCell ref="I266:J266"/>
    <mergeCell ref="K268:K269"/>
    <mergeCell ref="A268:A269"/>
    <mergeCell ref="G276:G286"/>
    <mergeCell ref="H276:H286"/>
    <mergeCell ref="I276:I286"/>
    <mergeCell ref="H269:H275"/>
    <mergeCell ref="F252:I252"/>
    <mergeCell ref="L251:M251"/>
    <mergeCell ref="G253:H253"/>
    <mergeCell ref="I253:J253"/>
    <mergeCell ref="H260:J260"/>
    <mergeCell ref="L260:M260"/>
    <mergeCell ref="C257:D257"/>
    <mergeCell ref="M226:U226"/>
    <mergeCell ref="G227:G233"/>
    <mergeCell ref="K226:K227"/>
    <mergeCell ref="Q245:U245"/>
    <mergeCell ref="D249:J249"/>
    <mergeCell ref="L249:M249"/>
    <mergeCell ref="S253:U253"/>
    <mergeCell ref="Q264:R264"/>
    <mergeCell ref="S264:U264"/>
    <mergeCell ref="Q250:S250"/>
    <mergeCell ref="N258:O258"/>
    <mergeCell ref="Q258:U258"/>
    <mergeCell ref="T250:U250"/>
    <mergeCell ref="T251:U251"/>
    <mergeCell ref="M255:U255"/>
    <mergeCell ref="P252:S252"/>
    <mergeCell ref="T252:U252"/>
    <mergeCell ref="G287:J287"/>
    <mergeCell ref="L287:N287"/>
    <mergeCell ref="U269:U286"/>
    <mergeCell ref="T276:T286"/>
    <mergeCell ref="B268:B269"/>
    <mergeCell ref="L268:L269"/>
    <mergeCell ref="Q276:Q286"/>
    <mergeCell ref="R276:R286"/>
    <mergeCell ref="C254:J254"/>
    <mergeCell ref="C255:J255"/>
    <mergeCell ref="A262:J262"/>
    <mergeCell ref="K262:U262"/>
    <mergeCell ref="A256:J256"/>
    <mergeCell ref="K256:U256"/>
    <mergeCell ref="B261:C261"/>
    <mergeCell ref="D261:J261"/>
    <mergeCell ref="L261:M261"/>
    <mergeCell ref="R257:U257"/>
    <mergeCell ref="B260:C260"/>
    <mergeCell ref="E260:G260"/>
    <mergeCell ref="S276:S286"/>
    <mergeCell ref="R269:R275"/>
    <mergeCell ref="S269:S275"/>
    <mergeCell ref="T269:T275"/>
    <mergeCell ref="L266:M266"/>
    <mergeCell ref="O266:R266"/>
    <mergeCell ref="S266:U266"/>
    <mergeCell ref="Q269:Q275"/>
    <mergeCell ref="M268:U268"/>
    <mergeCell ref="A265:J265"/>
    <mergeCell ref="K265:U265"/>
    <mergeCell ref="B266:C266"/>
    <mergeCell ref="G292:I292"/>
    <mergeCell ref="L292:M292"/>
    <mergeCell ref="Q293:S293"/>
    <mergeCell ref="P294:S294"/>
    <mergeCell ref="T293:U293"/>
    <mergeCell ref="N293:O293"/>
    <mergeCell ref="B294:E294"/>
    <mergeCell ref="F294:I294"/>
    <mergeCell ref="Q253:R253"/>
    <mergeCell ref="Q259:R259"/>
    <mergeCell ref="T259:U259"/>
    <mergeCell ref="O260:Q260"/>
    <mergeCell ref="R260:U260"/>
    <mergeCell ref="E257:G257"/>
    <mergeCell ref="H257:J257"/>
    <mergeCell ref="M257:N257"/>
    <mergeCell ref="O257:Q257"/>
    <mergeCell ref="G259:H259"/>
    <mergeCell ref="J276:J286"/>
    <mergeCell ref="N261:U261"/>
    <mergeCell ref="F290:G290"/>
    <mergeCell ref="H290:J290"/>
    <mergeCell ref="P290:Q290"/>
    <mergeCell ref="R290:U290"/>
    <mergeCell ref="C268:J268"/>
    <mergeCell ref="G269:G275"/>
    <mergeCell ref="P263:R263"/>
    <mergeCell ref="S263:U263"/>
    <mergeCell ref="F288:J288"/>
    <mergeCell ref="L288:O288"/>
    <mergeCell ref="P288:U288"/>
    <mergeCell ref="B287:D287"/>
    <mergeCell ref="I505:J505"/>
    <mergeCell ref="Q505:R505"/>
    <mergeCell ref="G300:J300"/>
    <mergeCell ref="N300:O300"/>
    <mergeCell ref="Q300:U300"/>
    <mergeCell ref="S505:U505"/>
    <mergeCell ref="T301:U301"/>
    <mergeCell ref="E302:G302"/>
    <mergeCell ref="H302:J302"/>
    <mergeCell ref="L302:M302"/>
    <mergeCell ref="S305:U305"/>
    <mergeCell ref="I269:I275"/>
    <mergeCell ref="J269:J275"/>
    <mergeCell ref="Q287:U287"/>
    <mergeCell ref="T292:U292"/>
    <mergeCell ref="Q292:S292"/>
    <mergeCell ref="N291:U291"/>
    <mergeCell ref="B289:J289"/>
    <mergeCell ref="L289:U289"/>
    <mergeCell ref="B288:E288"/>
    <mergeCell ref="L294:O294"/>
    <mergeCell ref="B293:C293"/>
    <mergeCell ref="D293:E293"/>
    <mergeCell ref="G293:I293"/>
    <mergeCell ref="L293:M293"/>
    <mergeCell ref="T294:U294"/>
    <mergeCell ref="B291:C291"/>
    <mergeCell ref="D291:J291"/>
    <mergeCell ref="L291:M291"/>
    <mergeCell ref="N292:O292"/>
    <mergeCell ref="B292:C292"/>
    <mergeCell ref="D292:E292"/>
    <mergeCell ref="N303:U303"/>
    <mergeCell ref="D303:J303"/>
    <mergeCell ref="L303:M303"/>
    <mergeCell ref="G295:H295"/>
    <mergeCell ref="I295:J295"/>
    <mergeCell ref="A304:J304"/>
    <mergeCell ref="K304:U304"/>
    <mergeCell ref="S295:U295"/>
    <mergeCell ref="Q295:R295"/>
    <mergeCell ref="H299:J299"/>
    <mergeCell ref="M299:N299"/>
    <mergeCell ref="O299:Q299"/>
    <mergeCell ref="D300:E300"/>
    <mergeCell ref="B308:C308"/>
    <mergeCell ref="E308:H308"/>
    <mergeCell ref="Q306:R306"/>
    <mergeCell ref="S306:U306"/>
    <mergeCell ref="F305:H305"/>
    <mergeCell ref="I305:J305"/>
    <mergeCell ref="P305:R305"/>
    <mergeCell ref="K307:U307"/>
    <mergeCell ref="M507:U507"/>
    <mergeCell ref="Q511:R511"/>
    <mergeCell ref="A508:J508"/>
    <mergeCell ref="K508:U508"/>
    <mergeCell ref="O509:Q509"/>
    <mergeCell ref="A298:J298"/>
    <mergeCell ref="R299:U299"/>
    <mergeCell ref="G301:H301"/>
    <mergeCell ref="Q301:R301"/>
    <mergeCell ref="B331:J331"/>
    <mergeCell ref="L331:U331"/>
    <mergeCell ref="F332:G332"/>
    <mergeCell ref="U311:U328"/>
    <mergeCell ref="L518:M518"/>
    <mergeCell ref="B518:C518"/>
    <mergeCell ref="R512:U512"/>
    <mergeCell ref="P515:R515"/>
    <mergeCell ref="K514:U514"/>
    <mergeCell ref="L513:M513"/>
    <mergeCell ref="N513:U513"/>
    <mergeCell ref="S515:U515"/>
    <mergeCell ref="O512:Q512"/>
    <mergeCell ref="K298:U298"/>
    <mergeCell ref="C299:D299"/>
    <mergeCell ref="E299:G299"/>
    <mergeCell ref="O302:Q302"/>
    <mergeCell ref="R302:U302"/>
    <mergeCell ref="G306:H306"/>
    <mergeCell ref="I306:J306"/>
    <mergeCell ref="A307:J307"/>
    <mergeCell ref="P332:Q332"/>
    <mergeCell ref="B303:C303"/>
    <mergeCell ref="C520:J520"/>
    <mergeCell ref="B539:D539"/>
    <mergeCell ref="B543:C543"/>
    <mergeCell ref="B544:C544"/>
    <mergeCell ref="G539:J539"/>
    <mergeCell ref="J521:J527"/>
    <mergeCell ref="G521:G527"/>
    <mergeCell ref="H521:H527"/>
    <mergeCell ref="I521:I527"/>
    <mergeCell ref="I515:J515"/>
    <mergeCell ref="H512:J512"/>
    <mergeCell ref="G528:G538"/>
    <mergeCell ref="H528:H538"/>
    <mergeCell ref="A517:J517"/>
    <mergeCell ref="A520:A521"/>
    <mergeCell ref="B512:C512"/>
    <mergeCell ref="G516:H516"/>
    <mergeCell ref="I516:J516"/>
    <mergeCell ref="B513:C513"/>
    <mergeCell ref="D513:J513"/>
    <mergeCell ref="E518:H518"/>
    <mergeCell ref="I518:J518"/>
    <mergeCell ref="P546:S546"/>
    <mergeCell ref="L543:M543"/>
    <mergeCell ref="D543:J543"/>
    <mergeCell ref="L546:O546"/>
    <mergeCell ref="N543:U543"/>
    <mergeCell ref="L544:M544"/>
    <mergeCell ref="D544:E544"/>
    <mergeCell ref="L539:N539"/>
    <mergeCell ref="Q539:U539"/>
    <mergeCell ref="Q528:Q538"/>
    <mergeCell ref="F542:G542"/>
    <mergeCell ref="H542:J542"/>
    <mergeCell ref="P542:Q542"/>
    <mergeCell ref="L540:O540"/>
    <mergeCell ref="I528:I538"/>
    <mergeCell ref="J528:J538"/>
    <mergeCell ref="L541:U541"/>
    <mergeCell ref="L545:M545"/>
    <mergeCell ref="N545:O545"/>
    <mergeCell ref="Q545:S545"/>
    <mergeCell ref="T545:U545"/>
    <mergeCell ref="T546:U546"/>
    <mergeCell ref="D545:E545"/>
    <mergeCell ref="G545:I545"/>
    <mergeCell ref="K550:U550"/>
    <mergeCell ref="C549:J549"/>
    <mergeCell ref="M549:U549"/>
    <mergeCell ref="M548:U548"/>
    <mergeCell ref="A559:J559"/>
    <mergeCell ref="K559:U559"/>
    <mergeCell ref="A556:J556"/>
    <mergeCell ref="K556:U556"/>
    <mergeCell ref="F557:H557"/>
    <mergeCell ref="I557:J557"/>
    <mergeCell ref="P557:R557"/>
    <mergeCell ref="S557:U557"/>
    <mergeCell ref="G558:H558"/>
    <mergeCell ref="L554:M554"/>
    <mergeCell ref="G547:H547"/>
    <mergeCell ref="I547:J547"/>
    <mergeCell ref="Q547:R547"/>
    <mergeCell ref="B554:C554"/>
    <mergeCell ref="E554:G554"/>
    <mergeCell ref="H554:J554"/>
    <mergeCell ref="B555:C555"/>
    <mergeCell ref="N552:O552"/>
    <mergeCell ref="Q552:U552"/>
    <mergeCell ref="G544:I544"/>
    <mergeCell ref="N544:O544"/>
    <mergeCell ref="Q544:S544"/>
    <mergeCell ref="T544:U544"/>
    <mergeCell ref="M551:N551"/>
    <mergeCell ref="I563:I569"/>
    <mergeCell ref="R563:R569"/>
    <mergeCell ref="S563:S569"/>
    <mergeCell ref="G552:J552"/>
    <mergeCell ref="D552:E552"/>
    <mergeCell ref="H551:J551"/>
    <mergeCell ref="I558:J558"/>
    <mergeCell ref="L555:M555"/>
    <mergeCell ref="G553:H553"/>
    <mergeCell ref="R551:U551"/>
    <mergeCell ref="T553:U553"/>
    <mergeCell ref="O554:Q554"/>
    <mergeCell ref="R554:U554"/>
    <mergeCell ref="N555:U555"/>
    <mergeCell ref="M562:U562"/>
    <mergeCell ref="G563:G569"/>
    <mergeCell ref="Q563:Q569"/>
    <mergeCell ref="J563:J569"/>
    <mergeCell ref="K562:K563"/>
    <mergeCell ref="H563:H569"/>
    <mergeCell ref="B546:E546"/>
    <mergeCell ref="Q553:R553"/>
    <mergeCell ref="D555:J555"/>
    <mergeCell ref="S547:U547"/>
    <mergeCell ref="O551:Q551"/>
    <mergeCell ref="Q558:R558"/>
    <mergeCell ref="S558:U558"/>
    <mergeCell ref="Q570:Q580"/>
    <mergeCell ref="R570:R580"/>
    <mergeCell ref="S560:U560"/>
    <mergeCell ref="D585:J585"/>
    <mergeCell ref="L585:M585"/>
    <mergeCell ref="H570:H580"/>
    <mergeCell ref="L581:N581"/>
    <mergeCell ref="H584:J584"/>
    <mergeCell ref="B587:C587"/>
    <mergeCell ref="P582:U582"/>
    <mergeCell ref="S570:S580"/>
    <mergeCell ref="D587:E587"/>
    <mergeCell ref="A562:A563"/>
    <mergeCell ref="B562:B563"/>
    <mergeCell ref="C562:J562"/>
    <mergeCell ref="B560:C560"/>
    <mergeCell ref="E560:H560"/>
    <mergeCell ref="I560:J560"/>
    <mergeCell ref="L560:M560"/>
    <mergeCell ref="O560:R560"/>
    <mergeCell ref="B583:J583"/>
    <mergeCell ref="L583:U583"/>
    <mergeCell ref="F584:G584"/>
    <mergeCell ref="T563:T569"/>
    <mergeCell ref="L562:L563"/>
    <mergeCell ref="K592:U592"/>
    <mergeCell ref="C593:D593"/>
    <mergeCell ref="D594:E594"/>
    <mergeCell ref="G594:J594"/>
    <mergeCell ref="N594:O594"/>
    <mergeCell ref="Q594:U594"/>
    <mergeCell ref="M593:N593"/>
    <mergeCell ref="I589:J589"/>
    <mergeCell ref="T587:U587"/>
    <mergeCell ref="N586:O586"/>
    <mergeCell ref="Q586:S586"/>
    <mergeCell ref="T586:U586"/>
    <mergeCell ref="B586:C586"/>
    <mergeCell ref="D586:E586"/>
    <mergeCell ref="G581:J581"/>
    <mergeCell ref="B582:E582"/>
    <mergeCell ref="L582:O582"/>
    <mergeCell ref="B581:D581"/>
    <mergeCell ref="B585:C585"/>
    <mergeCell ref="Q587:S587"/>
    <mergeCell ref="P584:Q584"/>
    <mergeCell ref="R584:U584"/>
    <mergeCell ref="G570:G580"/>
    <mergeCell ref="I570:I580"/>
    <mergeCell ref="J570:J580"/>
    <mergeCell ref="F582:J582"/>
    <mergeCell ref="Q581:U581"/>
    <mergeCell ref="G587:I587"/>
    <mergeCell ref="L587:M587"/>
    <mergeCell ref="N587:O587"/>
    <mergeCell ref="C590:J590"/>
    <mergeCell ref="M590:U590"/>
    <mergeCell ref="P588:S588"/>
    <mergeCell ref="T588:U588"/>
    <mergeCell ref="B588:E588"/>
    <mergeCell ref="S599:U599"/>
    <mergeCell ref="B596:C596"/>
    <mergeCell ref="E596:G596"/>
    <mergeCell ref="H596:J596"/>
    <mergeCell ref="L596:M596"/>
    <mergeCell ref="B597:C597"/>
    <mergeCell ref="K598:U598"/>
    <mergeCell ref="O596:Q596"/>
    <mergeCell ref="R596:U596"/>
    <mergeCell ref="G586:I586"/>
    <mergeCell ref="L586:M586"/>
    <mergeCell ref="U563:U580"/>
    <mergeCell ref="T570:T580"/>
    <mergeCell ref="N585:U585"/>
    <mergeCell ref="A592:J592"/>
    <mergeCell ref="N597:U597"/>
    <mergeCell ref="A598:J598"/>
    <mergeCell ref="A601:J601"/>
    <mergeCell ref="S602:U602"/>
    <mergeCell ref="I599:J599"/>
    <mergeCell ref="L588:O588"/>
    <mergeCell ref="R593:U593"/>
    <mergeCell ref="C591:J591"/>
    <mergeCell ref="M591:U591"/>
    <mergeCell ref="G589:H589"/>
    <mergeCell ref="B602:C602"/>
    <mergeCell ref="E602:H602"/>
    <mergeCell ref="I602:J602"/>
    <mergeCell ref="P599:R599"/>
    <mergeCell ref="F588:I588"/>
    <mergeCell ref="D597:J597"/>
    <mergeCell ref="L597:M597"/>
    <mergeCell ref="F599:H599"/>
    <mergeCell ref="Q589:R589"/>
    <mergeCell ref="S589:U589"/>
    <mergeCell ref="E593:G593"/>
    <mergeCell ref="H593:J593"/>
    <mergeCell ref="B623:D623"/>
    <mergeCell ref="G623:J623"/>
    <mergeCell ref="L623:N623"/>
    <mergeCell ref="Q623:U623"/>
    <mergeCell ref="T612:T622"/>
    <mergeCell ref="M604:U604"/>
    <mergeCell ref="K601:U601"/>
    <mergeCell ref="H612:H622"/>
    <mergeCell ref="J605:J611"/>
    <mergeCell ref="I612:I622"/>
    <mergeCell ref="J612:J622"/>
    <mergeCell ref="I605:I611"/>
    <mergeCell ref="U605:U622"/>
    <mergeCell ref="T595:U595"/>
    <mergeCell ref="O593:Q593"/>
    <mergeCell ref="G595:H595"/>
    <mergeCell ref="Q595:R595"/>
    <mergeCell ref="G612:G622"/>
    <mergeCell ref="K604:K605"/>
    <mergeCell ref="H605:H611"/>
    <mergeCell ref="F626:G626"/>
    <mergeCell ref="H626:J626"/>
    <mergeCell ref="G605:G611"/>
    <mergeCell ref="B627:C627"/>
    <mergeCell ref="N629:O629"/>
    <mergeCell ref="Q629:S629"/>
    <mergeCell ref="D627:J627"/>
    <mergeCell ref="L627:M627"/>
    <mergeCell ref="Q628:S628"/>
    <mergeCell ref="T628:U628"/>
    <mergeCell ref="A604:A605"/>
    <mergeCell ref="G600:H600"/>
    <mergeCell ref="I600:J600"/>
    <mergeCell ref="Q600:R600"/>
    <mergeCell ref="S600:U600"/>
    <mergeCell ref="B604:B605"/>
    <mergeCell ref="C604:J604"/>
    <mergeCell ref="R605:R611"/>
    <mergeCell ref="L602:M602"/>
    <mergeCell ref="O602:R602"/>
    <mergeCell ref="P626:Q626"/>
    <mergeCell ref="R626:U626"/>
    <mergeCell ref="L604:L605"/>
    <mergeCell ref="Q612:Q622"/>
    <mergeCell ref="R612:R622"/>
    <mergeCell ref="S612:S622"/>
    <mergeCell ref="S605:S611"/>
    <mergeCell ref="T605:T611"/>
    <mergeCell ref="Q605:Q611"/>
    <mergeCell ref="T629:U629"/>
    <mergeCell ref="C632:J632"/>
    <mergeCell ref="B629:C629"/>
    <mergeCell ref="D629:E629"/>
    <mergeCell ref="G629:I629"/>
    <mergeCell ref="Q637:R637"/>
    <mergeCell ref="T637:U637"/>
    <mergeCell ref="O638:Q638"/>
    <mergeCell ref="B630:E630"/>
    <mergeCell ref="F624:J624"/>
    <mergeCell ref="L624:O624"/>
    <mergeCell ref="P624:U624"/>
    <mergeCell ref="N627:U627"/>
    <mergeCell ref="B625:J625"/>
    <mergeCell ref="L625:U625"/>
    <mergeCell ref="B624:E624"/>
    <mergeCell ref="B628:C628"/>
    <mergeCell ref="D628:E628"/>
    <mergeCell ref="F630:I630"/>
    <mergeCell ref="G628:I628"/>
    <mergeCell ref="L628:M628"/>
    <mergeCell ref="K634:U634"/>
    <mergeCell ref="C635:D635"/>
    <mergeCell ref="E635:G635"/>
    <mergeCell ref="H635:J635"/>
    <mergeCell ref="M635:N635"/>
    <mergeCell ref="O635:Q635"/>
    <mergeCell ref="R635:U635"/>
    <mergeCell ref="Q631:R631"/>
    <mergeCell ref="N628:O628"/>
    <mergeCell ref="M632:U632"/>
    <mergeCell ref="A634:J634"/>
    <mergeCell ref="D636:E636"/>
    <mergeCell ref="L630:O630"/>
    <mergeCell ref="S644:U644"/>
    <mergeCell ref="L639:M639"/>
    <mergeCell ref="C633:J633"/>
    <mergeCell ref="M633:U633"/>
    <mergeCell ref="B638:C638"/>
    <mergeCell ref="T630:U630"/>
    <mergeCell ref="G631:H631"/>
    <mergeCell ref="I631:J631"/>
    <mergeCell ref="L629:M629"/>
    <mergeCell ref="S631:U631"/>
    <mergeCell ref="P630:S630"/>
    <mergeCell ref="N636:O636"/>
    <mergeCell ref="B644:C644"/>
    <mergeCell ref="E644:H644"/>
    <mergeCell ref="I644:J644"/>
    <mergeCell ref="L644:M644"/>
    <mergeCell ref="O644:R644"/>
    <mergeCell ref="Q636:U636"/>
    <mergeCell ref="D639:J639"/>
    <mergeCell ref="A643:J643"/>
    <mergeCell ref="K643:U643"/>
    <mergeCell ref="G642:H642"/>
    <mergeCell ref="I654:I664"/>
    <mergeCell ref="J654:J664"/>
    <mergeCell ref="G654:G664"/>
    <mergeCell ref="I642:J642"/>
    <mergeCell ref="A646:A647"/>
    <mergeCell ref="B646:B647"/>
    <mergeCell ref="C646:J646"/>
    <mergeCell ref="U647:U664"/>
    <mergeCell ref="T654:T664"/>
    <mergeCell ref="N670:O670"/>
    <mergeCell ref="R638:U638"/>
    <mergeCell ref="G636:J636"/>
    <mergeCell ref="A640:J640"/>
    <mergeCell ref="K640:U640"/>
    <mergeCell ref="E638:G638"/>
    <mergeCell ref="H638:J638"/>
    <mergeCell ref="L638:M638"/>
    <mergeCell ref="N639:U639"/>
    <mergeCell ref="B639:C639"/>
    <mergeCell ref="G637:H637"/>
    <mergeCell ref="F641:H641"/>
    <mergeCell ref="I641:J641"/>
    <mergeCell ref="P641:R641"/>
    <mergeCell ref="S641:U641"/>
    <mergeCell ref="Q642:R642"/>
    <mergeCell ref="S642:U642"/>
    <mergeCell ref="Q654:Q664"/>
    <mergeCell ref="H654:H664"/>
    <mergeCell ref="Q665:U665"/>
    <mergeCell ref="S654:S664"/>
    <mergeCell ref="B666:E666"/>
    <mergeCell ref="F666:J666"/>
    <mergeCell ref="L666:O666"/>
    <mergeCell ref="P666:U666"/>
    <mergeCell ref="Q678:U678"/>
    <mergeCell ref="C674:J674"/>
    <mergeCell ref="A676:J676"/>
    <mergeCell ref="T672:U672"/>
    <mergeCell ref="K676:U676"/>
    <mergeCell ref="C677:D677"/>
    <mergeCell ref="E677:G677"/>
    <mergeCell ref="H677:J677"/>
    <mergeCell ref="M677:N677"/>
    <mergeCell ref="O677:Q677"/>
    <mergeCell ref="B671:C671"/>
    <mergeCell ref="D671:E671"/>
    <mergeCell ref="G671:I671"/>
    <mergeCell ref="L671:M671"/>
    <mergeCell ref="B665:D665"/>
    <mergeCell ref="G665:J665"/>
    <mergeCell ref="L665:N665"/>
    <mergeCell ref="M646:U646"/>
    <mergeCell ref="Q647:Q653"/>
    <mergeCell ref="G670:I670"/>
    <mergeCell ref="L670:M670"/>
    <mergeCell ref="N671:O671"/>
    <mergeCell ref="Q671:S671"/>
    <mergeCell ref="L646:L647"/>
    <mergeCell ref="R654:R664"/>
    <mergeCell ref="P668:Q668"/>
    <mergeCell ref="R668:U668"/>
    <mergeCell ref="N669:U669"/>
    <mergeCell ref="B667:J667"/>
    <mergeCell ref="L667:U667"/>
    <mergeCell ref="F668:G668"/>
    <mergeCell ref="H668:J668"/>
    <mergeCell ref="B669:C669"/>
    <mergeCell ref="D669:J669"/>
    <mergeCell ref="L669:M669"/>
    <mergeCell ref="Q670:S670"/>
    <mergeCell ref="T670:U670"/>
    <mergeCell ref="T671:U671"/>
    <mergeCell ref="R647:R653"/>
    <mergeCell ref="S647:S653"/>
    <mergeCell ref="B670:C670"/>
    <mergeCell ref="D670:E670"/>
    <mergeCell ref="G647:G653"/>
    <mergeCell ref="K646:K647"/>
    <mergeCell ref="H647:H653"/>
    <mergeCell ref="I647:I653"/>
    <mergeCell ref="T647:T653"/>
    <mergeCell ref="J647:J653"/>
    <mergeCell ref="A682:J682"/>
    <mergeCell ref="K682:U682"/>
    <mergeCell ref="G673:H673"/>
    <mergeCell ref="I673:J673"/>
    <mergeCell ref="Q673:R673"/>
    <mergeCell ref="S673:U673"/>
    <mergeCell ref="L672:O672"/>
    <mergeCell ref="P672:S672"/>
    <mergeCell ref="F672:I672"/>
    <mergeCell ref="B681:C681"/>
    <mergeCell ref="D681:J681"/>
    <mergeCell ref="L681:M681"/>
    <mergeCell ref="C675:J675"/>
    <mergeCell ref="M675:U675"/>
    <mergeCell ref="B680:C680"/>
    <mergeCell ref="E680:G680"/>
    <mergeCell ref="H680:J680"/>
    <mergeCell ref="L680:M680"/>
    <mergeCell ref="N681:U681"/>
    <mergeCell ref="D678:E678"/>
    <mergeCell ref="G678:J678"/>
    <mergeCell ref="N678:O678"/>
    <mergeCell ref="G679:H679"/>
    <mergeCell ref="Q679:R679"/>
    <mergeCell ref="T679:U679"/>
    <mergeCell ref="O680:Q680"/>
    <mergeCell ref="R680:U680"/>
    <mergeCell ref="B672:E672"/>
    <mergeCell ref="M674:U674"/>
    <mergeCell ref="R677:U677"/>
    <mergeCell ref="S683:U683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P710:Q710"/>
    <mergeCell ref="G684:H684"/>
    <mergeCell ref="I684:J684"/>
    <mergeCell ref="Q684:R684"/>
    <mergeCell ref="S684:U684"/>
    <mergeCell ref="F683:H683"/>
    <mergeCell ref="I683:J683"/>
    <mergeCell ref="P683:R683"/>
    <mergeCell ref="P708:U708"/>
    <mergeCell ref="A688:A689"/>
    <mergeCell ref="B688:B689"/>
    <mergeCell ref="C688:J688"/>
    <mergeCell ref="M688:U688"/>
    <mergeCell ref="G689:G695"/>
    <mergeCell ref="T689:T695"/>
    <mergeCell ref="U689:U706"/>
    <mergeCell ref="T696:T706"/>
    <mergeCell ref="J689:J695"/>
    <mergeCell ref="K688:K689"/>
    <mergeCell ref="Q689:Q695"/>
    <mergeCell ref="Q696:Q706"/>
    <mergeCell ref="R696:R706"/>
    <mergeCell ref="S696:S706"/>
    <mergeCell ref="R689:R695"/>
    <mergeCell ref="S689:S695"/>
    <mergeCell ref="T712:U712"/>
    <mergeCell ref="B712:C712"/>
    <mergeCell ref="L712:M712"/>
    <mergeCell ref="H689:H695"/>
    <mergeCell ref="I689:I695"/>
    <mergeCell ref="L688:L689"/>
    <mergeCell ref="H696:H706"/>
    <mergeCell ref="I696:I706"/>
    <mergeCell ref="J696:J706"/>
    <mergeCell ref="R710:U710"/>
    <mergeCell ref="F710:G710"/>
    <mergeCell ref="B708:E708"/>
    <mergeCell ref="F708:J708"/>
    <mergeCell ref="L708:O708"/>
    <mergeCell ref="G696:G706"/>
    <mergeCell ref="B707:D707"/>
    <mergeCell ref="G707:J707"/>
    <mergeCell ref="L707:N707"/>
    <mergeCell ref="Q713:S713"/>
    <mergeCell ref="T713:U713"/>
    <mergeCell ref="B711:C711"/>
    <mergeCell ref="D711:J711"/>
    <mergeCell ref="L711:M711"/>
    <mergeCell ref="N712:O712"/>
    <mergeCell ref="Q712:S712"/>
    <mergeCell ref="G721:H721"/>
    <mergeCell ref="Q721:R721"/>
    <mergeCell ref="T721:U721"/>
    <mergeCell ref="L713:M713"/>
    <mergeCell ref="N713:O713"/>
    <mergeCell ref="Q707:U707"/>
    <mergeCell ref="B709:J709"/>
    <mergeCell ref="L709:U709"/>
    <mergeCell ref="D712:E712"/>
    <mergeCell ref="G712:I712"/>
    <mergeCell ref="N711:U711"/>
    <mergeCell ref="H710:J710"/>
    <mergeCell ref="B713:C713"/>
    <mergeCell ref="D713:E713"/>
    <mergeCell ref="G713:I713"/>
    <mergeCell ref="E722:G722"/>
    <mergeCell ref="O722:Q722"/>
    <mergeCell ref="P714:S714"/>
    <mergeCell ref="T714:U714"/>
    <mergeCell ref="C716:J716"/>
    <mergeCell ref="M716:U716"/>
    <mergeCell ref="D720:E720"/>
    <mergeCell ref="R719:U719"/>
    <mergeCell ref="O719:Q719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H722:J722"/>
    <mergeCell ref="L722:M722"/>
    <mergeCell ref="C717:J717"/>
    <mergeCell ref="M717:U717"/>
    <mergeCell ref="G715:H715"/>
    <mergeCell ref="I715:J715"/>
    <mergeCell ref="Q715:R715"/>
    <mergeCell ref="S715:U715"/>
    <mergeCell ref="B714:E714"/>
    <mergeCell ref="F714:I714"/>
    <mergeCell ref="L714:O714"/>
    <mergeCell ref="O728:R728"/>
    <mergeCell ref="J731:J737"/>
    <mergeCell ref="R731:R737"/>
    <mergeCell ref="L730:L731"/>
    <mergeCell ref="K730:K731"/>
    <mergeCell ref="B730:B731"/>
    <mergeCell ref="C730:J730"/>
    <mergeCell ref="Q731:Q737"/>
    <mergeCell ref="G731:G737"/>
    <mergeCell ref="H731:H737"/>
    <mergeCell ref="I731:I737"/>
    <mergeCell ref="A727:J727"/>
    <mergeCell ref="S728:U728"/>
    <mergeCell ref="U731:U748"/>
    <mergeCell ref="T738:T748"/>
    <mergeCell ref="M730:U730"/>
    <mergeCell ref="K727:U727"/>
    <mergeCell ref="B728:C728"/>
    <mergeCell ref="E728:H728"/>
    <mergeCell ref="I728:J728"/>
    <mergeCell ref="A730:A731"/>
    <mergeCell ref="N753:U753"/>
    <mergeCell ref="B723:C723"/>
    <mergeCell ref="B722:C722"/>
    <mergeCell ref="S726:U726"/>
    <mergeCell ref="G726:H726"/>
    <mergeCell ref="I726:J726"/>
    <mergeCell ref="Q726:R726"/>
    <mergeCell ref="A724:J724"/>
    <mergeCell ref="T731:T737"/>
    <mergeCell ref="Q749:U749"/>
    <mergeCell ref="B750:E750"/>
    <mergeCell ref="F750:J750"/>
    <mergeCell ref="L750:O750"/>
    <mergeCell ref="P750:U750"/>
    <mergeCell ref="R738:R748"/>
    <mergeCell ref="S738:S748"/>
    <mergeCell ref="S731:S737"/>
    <mergeCell ref="Q738:Q748"/>
    <mergeCell ref="I738:I748"/>
    <mergeCell ref="J738:J748"/>
    <mergeCell ref="B749:D749"/>
    <mergeCell ref="G749:J749"/>
    <mergeCell ref="K724:U724"/>
    <mergeCell ref="F725:H725"/>
    <mergeCell ref="I725:J725"/>
    <mergeCell ref="P725:R725"/>
    <mergeCell ref="S725:U725"/>
    <mergeCell ref="R722:U722"/>
    <mergeCell ref="D723:J723"/>
    <mergeCell ref="L723:M723"/>
    <mergeCell ref="N723:U723"/>
    <mergeCell ref="L728:M728"/>
    <mergeCell ref="G757:H757"/>
    <mergeCell ref="I757:J757"/>
    <mergeCell ref="Q757:R757"/>
    <mergeCell ref="B756:E756"/>
    <mergeCell ref="F756:I756"/>
    <mergeCell ref="G762:J762"/>
    <mergeCell ref="N762:O762"/>
    <mergeCell ref="Q762:U762"/>
    <mergeCell ref="Q755:S755"/>
    <mergeCell ref="N755:O755"/>
    <mergeCell ref="P756:S756"/>
    <mergeCell ref="T756:U756"/>
    <mergeCell ref="S757:U757"/>
    <mergeCell ref="B753:C753"/>
    <mergeCell ref="D753:J753"/>
    <mergeCell ref="G738:G748"/>
    <mergeCell ref="N754:O754"/>
    <mergeCell ref="Q754:S754"/>
    <mergeCell ref="B751:J751"/>
    <mergeCell ref="L751:U751"/>
    <mergeCell ref="F752:G752"/>
    <mergeCell ref="H752:J752"/>
    <mergeCell ref="P752:Q752"/>
    <mergeCell ref="R752:U752"/>
    <mergeCell ref="H738:H748"/>
    <mergeCell ref="T754:U754"/>
    <mergeCell ref="B754:C754"/>
    <mergeCell ref="D754:E754"/>
    <mergeCell ref="G754:I754"/>
    <mergeCell ref="L754:M754"/>
    <mergeCell ref="L749:N749"/>
    <mergeCell ref="L753:M753"/>
    <mergeCell ref="D762:E762"/>
    <mergeCell ref="C758:J758"/>
    <mergeCell ref="M758:U758"/>
    <mergeCell ref="F767:H767"/>
    <mergeCell ref="I767:J767"/>
    <mergeCell ref="P767:R767"/>
    <mergeCell ref="O764:Q764"/>
    <mergeCell ref="R764:U764"/>
    <mergeCell ref="B764:C764"/>
    <mergeCell ref="E764:G764"/>
    <mergeCell ref="H764:J764"/>
    <mergeCell ref="L764:M764"/>
    <mergeCell ref="T763:U763"/>
    <mergeCell ref="G763:H763"/>
    <mergeCell ref="Q763:R763"/>
    <mergeCell ref="L755:M755"/>
    <mergeCell ref="A760:J760"/>
    <mergeCell ref="K760:U760"/>
    <mergeCell ref="C761:D761"/>
    <mergeCell ref="E761:G761"/>
    <mergeCell ref="H761:J761"/>
    <mergeCell ref="M761:N761"/>
    <mergeCell ref="T755:U755"/>
    <mergeCell ref="D755:E755"/>
    <mergeCell ref="L756:O756"/>
    <mergeCell ref="S767:U767"/>
    <mergeCell ref="B755:C755"/>
    <mergeCell ref="O761:Q761"/>
    <mergeCell ref="G755:I755"/>
    <mergeCell ref="R761:U761"/>
    <mergeCell ref="C759:J759"/>
    <mergeCell ref="M759:U759"/>
    <mergeCell ref="A772:A773"/>
    <mergeCell ref="B772:B773"/>
    <mergeCell ref="K769:U769"/>
    <mergeCell ref="B770:C770"/>
    <mergeCell ref="E770:H770"/>
    <mergeCell ref="I770:J770"/>
    <mergeCell ref="S773:S779"/>
    <mergeCell ref="D765:J765"/>
    <mergeCell ref="L765:M765"/>
    <mergeCell ref="N765:U765"/>
    <mergeCell ref="A766:J766"/>
    <mergeCell ref="B765:C765"/>
    <mergeCell ref="K766:U766"/>
    <mergeCell ref="B795:C795"/>
    <mergeCell ref="N795:U795"/>
    <mergeCell ref="D795:J795"/>
    <mergeCell ref="L795:M795"/>
    <mergeCell ref="A769:J769"/>
    <mergeCell ref="S770:U770"/>
    <mergeCell ref="G768:H768"/>
    <mergeCell ref="I768:J768"/>
    <mergeCell ref="Q768:R768"/>
    <mergeCell ref="S768:U768"/>
    <mergeCell ref="B797:C797"/>
    <mergeCell ref="D797:E797"/>
    <mergeCell ref="G797:I797"/>
    <mergeCell ref="L797:M797"/>
    <mergeCell ref="B796:C796"/>
    <mergeCell ref="D796:E796"/>
    <mergeCell ref="C772:J772"/>
    <mergeCell ref="R773:R779"/>
    <mergeCell ref="L770:M770"/>
    <mergeCell ref="O770:R770"/>
    <mergeCell ref="K772:K773"/>
    <mergeCell ref="M772:U772"/>
    <mergeCell ref="Q773:Q779"/>
    <mergeCell ref="T773:T779"/>
    <mergeCell ref="I799:J799"/>
    <mergeCell ref="I780:I790"/>
    <mergeCell ref="J780:J790"/>
    <mergeCell ref="H773:H779"/>
    <mergeCell ref="F792:J792"/>
    <mergeCell ref="G780:G790"/>
    <mergeCell ref="G796:I796"/>
    <mergeCell ref="G791:J791"/>
    <mergeCell ref="F794:G794"/>
    <mergeCell ref="H794:J794"/>
    <mergeCell ref="L796:M796"/>
    <mergeCell ref="T797:U797"/>
    <mergeCell ref="N796:O796"/>
    <mergeCell ref="Q796:S796"/>
    <mergeCell ref="T796:U796"/>
    <mergeCell ref="N797:O797"/>
    <mergeCell ref="Q797:S797"/>
    <mergeCell ref="B798:E798"/>
    <mergeCell ref="A898:A899"/>
    <mergeCell ref="B898:B899"/>
    <mergeCell ref="C898:J898"/>
    <mergeCell ref="K898:K899"/>
    <mergeCell ref="G899:G905"/>
    <mergeCell ref="H899:H905"/>
    <mergeCell ref="B791:D791"/>
    <mergeCell ref="I773:I779"/>
    <mergeCell ref="G773:G779"/>
    <mergeCell ref="Q791:U791"/>
    <mergeCell ref="U773:U790"/>
    <mergeCell ref="T780:T790"/>
    <mergeCell ref="Q780:Q790"/>
    <mergeCell ref="R780:R790"/>
    <mergeCell ref="S780:S790"/>
    <mergeCell ref="L791:N791"/>
    <mergeCell ref="P792:U792"/>
    <mergeCell ref="H780:H790"/>
    <mergeCell ref="J773:J779"/>
    <mergeCell ref="P794:Q794"/>
    <mergeCell ref="R794:U794"/>
    <mergeCell ref="L772:L773"/>
    <mergeCell ref="B793:J793"/>
    <mergeCell ref="B792:E792"/>
    <mergeCell ref="L792:O792"/>
    <mergeCell ref="L793:U793"/>
    <mergeCell ref="Q810:R810"/>
    <mergeCell ref="S810:U810"/>
    <mergeCell ref="F809:H809"/>
    <mergeCell ref="I809:J809"/>
    <mergeCell ref="P809:R809"/>
    <mergeCell ref="A814:A815"/>
    <mergeCell ref="R815:R821"/>
    <mergeCell ref="S815:S821"/>
    <mergeCell ref="T815:T821"/>
    <mergeCell ref="U815:U832"/>
    <mergeCell ref="A808:J808"/>
    <mergeCell ref="K808:U808"/>
    <mergeCell ref="D804:E804"/>
    <mergeCell ref="G804:J804"/>
    <mergeCell ref="O806:Q806"/>
    <mergeCell ref="R806:U806"/>
    <mergeCell ref="B807:C807"/>
    <mergeCell ref="B806:C806"/>
    <mergeCell ref="N807:U807"/>
    <mergeCell ref="E806:G806"/>
    <mergeCell ref="Q804:U804"/>
    <mergeCell ref="C800:J800"/>
    <mergeCell ref="M800:U800"/>
    <mergeCell ref="E812:H812"/>
    <mergeCell ref="I812:J812"/>
    <mergeCell ref="A811:J811"/>
    <mergeCell ref="K811:U811"/>
    <mergeCell ref="H806:J806"/>
    <mergeCell ref="Q815:Q821"/>
    <mergeCell ref="Q822:Q832"/>
    <mergeCell ref="R822:R832"/>
    <mergeCell ref="S822:S832"/>
    <mergeCell ref="O803:Q803"/>
    <mergeCell ref="R803:U803"/>
    <mergeCell ref="F798:I798"/>
    <mergeCell ref="L798:O798"/>
    <mergeCell ref="H803:J803"/>
    <mergeCell ref="P798:S798"/>
    <mergeCell ref="T798:U798"/>
    <mergeCell ref="M801:U801"/>
    <mergeCell ref="B814:B815"/>
    <mergeCell ref="G799:H799"/>
    <mergeCell ref="M803:N803"/>
    <mergeCell ref="D807:J807"/>
    <mergeCell ref="L807:M807"/>
    <mergeCell ref="N804:O804"/>
    <mergeCell ref="K814:K815"/>
    <mergeCell ref="H815:H821"/>
    <mergeCell ref="I815:I821"/>
    <mergeCell ref="J815:J821"/>
    <mergeCell ref="G917:J917"/>
    <mergeCell ref="L917:N917"/>
    <mergeCell ref="Q917:U917"/>
    <mergeCell ref="G906:G916"/>
    <mergeCell ref="U899:U916"/>
    <mergeCell ref="Q906:Q916"/>
    <mergeCell ref="R906:R916"/>
    <mergeCell ref="S906:S916"/>
    <mergeCell ref="L812:M812"/>
    <mergeCell ref="O812:R812"/>
    <mergeCell ref="I906:I916"/>
    <mergeCell ref="J906:J916"/>
    <mergeCell ref="N881:O881"/>
    <mergeCell ref="R887:U887"/>
    <mergeCell ref="C814:J814"/>
    <mergeCell ref="B812:C812"/>
    <mergeCell ref="D888:E888"/>
    <mergeCell ref="A886:J886"/>
    <mergeCell ref="K886:U886"/>
    <mergeCell ref="D879:J879"/>
    <mergeCell ref="L879:M879"/>
    <mergeCell ref="B881:C881"/>
    <mergeCell ref="B882:E882"/>
    <mergeCell ref="B880:C880"/>
    <mergeCell ref="D880:E880"/>
    <mergeCell ref="E887:G887"/>
    <mergeCell ref="H887:J887"/>
    <mergeCell ref="R864:R874"/>
    <mergeCell ref="C887:D887"/>
    <mergeCell ref="B877:J877"/>
    <mergeCell ref="L877:U877"/>
    <mergeCell ref="F876:J876"/>
    <mergeCell ref="H864:H874"/>
    <mergeCell ref="J864:J874"/>
    <mergeCell ref="T864:T874"/>
    <mergeCell ref="C884:J884"/>
    <mergeCell ref="S883:U883"/>
    <mergeCell ref="P882:S882"/>
    <mergeCell ref="F882:I882"/>
    <mergeCell ref="I864:I874"/>
    <mergeCell ref="H878:J878"/>
    <mergeCell ref="A844:J844"/>
    <mergeCell ref="S864:S874"/>
    <mergeCell ref="U857:U874"/>
    <mergeCell ref="N921:U921"/>
    <mergeCell ref="Q899:Q905"/>
    <mergeCell ref="R899:R905"/>
    <mergeCell ref="S899:S905"/>
    <mergeCell ref="P920:Q920"/>
    <mergeCell ref="R920:U920"/>
    <mergeCell ref="L918:O918"/>
    <mergeCell ref="L898:L899"/>
    <mergeCell ref="T906:T916"/>
    <mergeCell ref="M898:U898"/>
    <mergeCell ref="K844:U844"/>
    <mergeCell ref="O854:R854"/>
    <mergeCell ref="E845:G845"/>
    <mergeCell ref="H845:J845"/>
    <mergeCell ref="D846:E846"/>
    <mergeCell ref="I851:J851"/>
    <mergeCell ref="G846:J846"/>
    <mergeCell ref="N846:O846"/>
    <mergeCell ref="Q846:U846"/>
    <mergeCell ref="K853:U853"/>
    <mergeCell ref="G875:J875"/>
    <mergeCell ref="G864:G874"/>
    <mergeCell ref="Q864:Q874"/>
    <mergeCell ref="F878:G878"/>
    <mergeCell ref="L876:O876"/>
    <mergeCell ref="P876:U876"/>
    <mergeCell ref="G894:H894"/>
    <mergeCell ref="I894:J894"/>
    <mergeCell ref="I896:J896"/>
    <mergeCell ref="B835:J835"/>
    <mergeCell ref="L835:U835"/>
    <mergeCell ref="L814:L815"/>
    <mergeCell ref="S809:U809"/>
    <mergeCell ref="I822:I832"/>
    <mergeCell ref="S812:U812"/>
    <mergeCell ref="G810:H810"/>
    <mergeCell ref="I810:J810"/>
    <mergeCell ref="M814:U814"/>
    <mergeCell ref="G815:G821"/>
    <mergeCell ref="M887:N887"/>
    <mergeCell ref="S841:U841"/>
    <mergeCell ref="M843:U843"/>
    <mergeCell ref="G841:H841"/>
    <mergeCell ref="I841:J841"/>
    <mergeCell ref="Q841:R841"/>
    <mergeCell ref="M842:U842"/>
    <mergeCell ref="C842:J842"/>
    <mergeCell ref="C843:J843"/>
    <mergeCell ref="M884:U884"/>
    <mergeCell ref="T881:U881"/>
    <mergeCell ref="P878:Q878"/>
    <mergeCell ref="N879:U879"/>
    <mergeCell ref="G880:I880"/>
    <mergeCell ref="L880:M880"/>
    <mergeCell ref="T880:U880"/>
    <mergeCell ref="G847:H847"/>
    <mergeCell ref="Q847:R847"/>
    <mergeCell ref="B848:C848"/>
    <mergeCell ref="E848:G848"/>
    <mergeCell ref="H848:J848"/>
    <mergeCell ref="L848:M848"/>
    <mergeCell ref="A895:J895"/>
    <mergeCell ref="O887:Q887"/>
    <mergeCell ref="P893:R893"/>
    <mergeCell ref="G889:H889"/>
    <mergeCell ref="B891:C891"/>
    <mergeCell ref="F893:H893"/>
    <mergeCell ref="I893:J893"/>
    <mergeCell ref="L849:M849"/>
    <mergeCell ref="N849:U849"/>
    <mergeCell ref="S851:U851"/>
    <mergeCell ref="A850:J850"/>
    <mergeCell ref="K850:U850"/>
    <mergeCell ref="B896:C896"/>
    <mergeCell ref="L896:M896"/>
    <mergeCell ref="E896:H896"/>
    <mergeCell ref="A892:J892"/>
    <mergeCell ref="K892:U892"/>
    <mergeCell ref="N880:O880"/>
    <mergeCell ref="Q880:S880"/>
    <mergeCell ref="B856:B857"/>
    <mergeCell ref="C856:J856"/>
    <mergeCell ref="L875:N875"/>
    <mergeCell ref="L856:L857"/>
    <mergeCell ref="M856:U856"/>
    <mergeCell ref="J857:J863"/>
    <mergeCell ref="T857:T863"/>
    <mergeCell ref="Q875:U875"/>
    <mergeCell ref="Q857:Q863"/>
    <mergeCell ref="Q894:R894"/>
    <mergeCell ref="S894:U894"/>
    <mergeCell ref="Q889:R889"/>
    <mergeCell ref="O896:R896"/>
    <mergeCell ref="O848:Q848"/>
    <mergeCell ref="R848:U848"/>
    <mergeCell ref="T847:U847"/>
    <mergeCell ref="R857:R863"/>
    <mergeCell ref="S857:S863"/>
    <mergeCell ref="B879:C879"/>
    <mergeCell ref="G857:G863"/>
    <mergeCell ref="H857:H863"/>
    <mergeCell ref="I857:I863"/>
    <mergeCell ref="R878:U878"/>
    <mergeCell ref="B876:E876"/>
    <mergeCell ref="K856:K857"/>
    <mergeCell ref="B875:D875"/>
    <mergeCell ref="C845:D845"/>
    <mergeCell ref="Q852:R852"/>
    <mergeCell ref="S852:U852"/>
    <mergeCell ref="B849:C849"/>
    <mergeCell ref="D849:J849"/>
    <mergeCell ref="F851:H851"/>
    <mergeCell ref="O845:Q845"/>
    <mergeCell ref="R845:U845"/>
    <mergeCell ref="M845:N845"/>
    <mergeCell ref="P851:R851"/>
    <mergeCell ref="G852:H852"/>
    <mergeCell ref="S854:U854"/>
    <mergeCell ref="B854:C854"/>
    <mergeCell ref="E854:H854"/>
    <mergeCell ref="I854:J854"/>
    <mergeCell ref="L854:M854"/>
    <mergeCell ref="A853:J853"/>
    <mergeCell ref="I852:J852"/>
    <mergeCell ref="A856:A857"/>
    <mergeCell ref="B924:E924"/>
    <mergeCell ref="F924:I924"/>
    <mergeCell ref="L924:O924"/>
    <mergeCell ref="D881:E881"/>
    <mergeCell ref="G881:I881"/>
    <mergeCell ref="L881:M881"/>
    <mergeCell ref="N922:O922"/>
    <mergeCell ref="N891:U891"/>
    <mergeCell ref="L882:O882"/>
    <mergeCell ref="K895:U895"/>
    <mergeCell ref="G925:H925"/>
    <mergeCell ref="I925:J925"/>
    <mergeCell ref="T882:U882"/>
    <mergeCell ref="G883:H883"/>
    <mergeCell ref="I883:J883"/>
    <mergeCell ref="Q883:R883"/>
    <mergeCell ref="L922:M922"/>
    <mergeCell ref="Q922:S922"/>
    <mergeCell ref="T922:U922"/>
    <mergeCell ref="L891:M891"/>
    <mergeCell ref="Q881:S881"/>
    <mergeCell ref="D923:E923"/>
    <mergeCell ref="C885:J885"/>
    <mergeCell ref="M885:U885"/>
    <mergeCell ref="B890:C890"/>
    <mergeCell ref="E890:G890"/>
    <mergeCell ref="H890:J890"/>
    <mergeCell ref="D891:J891"/>
    <mergeCell ref="S896:U896"/>
    <mergeCell ref="O890:Q890"/>
    <mergeCell ref="R890:U890"/>
    <mergeCell ref="T889:U889"/>
    <mergeCell ref="T899:T905"/>
    <mergeCell ref="P918:U918"/>
    <mergeCell ref="L919:U919"/>
    <mergeCell ref="I899:I905"/>
    <mergeCell ref="J899:J905"/>
    <mergeCell ref="H906:H916"/>
    <mergeCell ref="B917:D917"/>
    <mergeCell ref="B921:C921"/>
    <mergeCell ref="D921:J921"/>
    <mergeCell ref="L921:M921"/>
    <mergeCell ref="F920:G920"/>
    <mergeCell ref="H920:J920"/>
    <mergeCell ref="L923:M923"/>
    <mergeCell ref="B923:C923"/>
    <mergeCell ref="B922:C922"/>
    <mergeCell ref="D922:E922"/>
    <mergeCell ref="G922:I922"/>
    <mergeCell ref="N923:O923"/>
    <mergeCell ref="G941:G947"/>
    <mergeCell ref="H941:H947"/>
    <mergeCell ref="I936:J936"/>
    <mergeCell ref="G959:J959"/>
    <mergeCell ref="G948:G958"/>
    <mergeCell ref="H948:H958"/>
    <mergeCell ref="I948:I958"/>
    <mergeCell ref="I941:I947"/>
    <mergeCell ref="J941:J947"/>
    <mergeCell ref="A937:J937"/>
    <mergeCell ref="P924:S924"/>
    <mergeCell ref="T924:U924"/>
    <mergeCell ref="G888:J888"/>
    <mergeCell ref="N888:O888"/>
    <mergeCell ref="Q888:U888"/>
    <mergeCell ref="L890:M890"/>
    <mergeCell ref="Q923:S923"/>
    <mergeCell ref="T923:U923"/>
    <mergeCell ref="G923:I923"/>
    <mergeCell ref="C926:J926"/>
    <mergeCell ref="C927:J927"/>
    <mergeCell ref="A934:J934"/>
    <mergeCell ref="F935:H935"/>
    <mergeCell ref="I935:J935"/>
    <mergeCell ref="G931:H931"/>
    <mergeCell ref="D930:E930"/>
    <mergeCell ref="G930:J930"/>
    <mergeCell ref="B933:C933"/>
    <mergeCell ref="S893:U893"/>
    <mergeCell ref="B918:E918"/>
    <mergeCell ref="F918:J918"/>
    <mergeCell ref="B919:J919"/>
    <mergeCell ref="B938:C938"/>
    <mergeCell ref="E938:H938"/>
    <mergeCell ref="B966:E966"/>
    <mergeCell ref="F966:I966"/>
    <mergeCell ref="B965:C965"/>
    <mergeCell ref="D965:E965"/>
    <mergeCell ref="G965:I965"/>
    <mergeCell ref="B964:C964"/>
    <mergeCell ref="D964:E964"/>
    <mergeCell ref="G964:I964"/>
    <mergeCell ref="J948:J958"/>
    <mergeCell ref="D933:J933"/>
    <mergeCell ref="A928:J928"/>
    <mergeCell ref="C929:D929"/>
    <mergeCell ref="E929:G929"/>
    <mergeCell ref="H929:J929"/>
    <mergeCell ref="H932:J932"/>
    <mergeCell ref="B932:C932"/>
    <mergeCell ref="E932:G932"/>
    <mergeCell ref="G936:H936"/>
    <mergeCell ref="B959:D959"/>
    <mergeCell ref="B960:E960"/>
    <mergeCell ref="B963:C963"/>
    <mergeCell ref="D963:J963"/>
    <mergeCell ref="B961:J961"/>
    <mergeCell ref="F962:G962"/>
    <mergeCell ref="F960:J960"/>
    <mergeCell ref="H962:J962"/>
    <mergeCell ref="I938:J938"/>
    <mergeCell ref="A940:A941"/>
    <mergeCell ref="B940:B941"/>
    <mergeCell ref="C940:J940"/>
  </mergeCells>
  <phoneticPr fontId="0" type="noConversion"/>
  <printOptions horizontalCentered="1" verticalCentered="1"/>
  <pageMargins left="0.75" right="0.7" top="1.25" bottom="1.25" header="0.5" footer="0.5"/>
  <pageSetup paperSize="9" orientation="portrait" r:id="rId3"/>
  <headerFooter alignWithMargins="0">
    <oddHeader>&amp;LNr. në dit. &amp;P&amp;C&amp;A&amp;R&amp;F</oddHeader>
    <oddFooter>&amp;LData: &amp;D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opLeftCell="B1" workbookViewId="0">
      <selection activeCell="H1" sqref="H1:O3"/>
    </sheetView>
  </sheetViews>
  <sheetFormatPr defaultRowHeight="12.75" x14ac:dyDescent="0.2"/>
  <cols>
    <col min="2" max="2" width="19.140625" customWidth="1"/>
    <col min="4" max="4" width="7.7109375" customWidth="1"/>
    <col min="5" max="5" width="7.85546875" customWidth="1"/>
    <col min="6" max="6" width="17.42578125" customWidth="1"/>
    <col min="7" max="7" width="13.85546875" customWidth="1"/>
    <col min="8" max="8" width="7.42578125" customWidth="1"/>
    <col min="9" max="9" width="18.85546875" customWidth="1"/>
    <col min="10" max="10" width="7.28515625" customWidth="1"/>
    <col min="11" max="11" width="8" customWidth="1"/>
    <col min="12" max="12" width="17.5703125" customWidth="1"/>
    <col min="15" max="15" width="7.85546875" customWidth="1"/>
    <col min="17" max="17" width="17.28515625" customWidth="1"/>
    <col min="18" max="18" width="7.42578125" customWidth="1"/>
    <col min="20" max="20" width="18.28515625" customWidth="1"/>
    <col min="21" max="21" width="7.5703125" customWidth="1"/>
    <col min="22" max="22" width="8" customWidth="1"/>
  </cols>
  <sheetData>
    <row r="1" spans="1:23" ht="57" customHeight="1" thickBot="1" x14ac:dyDescent="0.25">
      <c r="A1" s="652" t="s">
        <v>57</v>
      </c>
      <c r="B1" s="652"/>
      <c r="C1" s="652"/>
      <c r="D1" s="652"/>
      <c r="E1" s="652"/>
      <c r="F1" s="652"/>
      <c r="G1" s="652"/>
      <c r="H1" s="611" t="s">
        <v>150</v>
      </c>
      <c r="I1" s="612"/>
      <c r="J1" s="612"/>
      <c r="K1" s="612"/>
      <c r="L1" s="612"/>
      <c r="M1" s="612"/>
      <c r="N1" s="612"/>
      <c r="O1" s="613"/>
      <c r="P1" s="611" t="s">
        <v>151</v>
      </c>
      <c r="Q1" s="612"/>
      <c r="R1" s="612"/>
      <c r="S1" s="612"/>
      <c r="T1" s="612"/>
      <c r="U1" s="612"/>
      <c r="V1" s="612"/>
      <c r="W1" s="613"/>
    </row>
    <row r="2" spans="1:23" ht="13.5" thickBot="1" x14ac:dyDescent="0.25">
      <c r="A2" s="307" t="s">
        <v>67</v>
      </c>
      <c r="B2" s="307"/>
      <c r="C2" s="307"/>
      <c r="D2" s="307"/>
      <c r="E2" s="307"/>
      <c r="F2" s="320" t="str">
        <f>'Të dhënat për Lib. amë'!BZ5</f>
        <v>Nxënës me shumë mungesa të pa arsyeshme</v>
      </c>
      <c r="G2" s="320"/>
      <c r="H2" s="614"/>
      <c r="I2" s="615"/>
      <c r="J2" s="615"/>
      <c r="K2" s="615"/>
      <c r="L2" s="615"/>
      <c r="M2" s="615"/>
      <c r="N2" s="615"/>
      <c r="O2" s="616"/>
      <c r="P2" s="614"/>
      <c r="Q2" s="615"/>
      <c r="R2" s="615"/>
      <c r="S2" s="615"/>
      <c r="T2" s="615"/>
      <c r="U2" s="615"/>
      <c r="V2" s="615"/>
      <c r="W2" s="616"/>
    </row>
    <row r="3" spans="1:23" ht="8.25" customHeight="1" thickBot="1" x14ac:dyDescent="0.25">
      <c r="A3" s="307"/>
      <c r="B3" s="307"/>
      <c r="C3" s="307"/>
      <c r="D3" s="307"/>
      <c r="E3" s="307"/>
      <c r="F3" s="320"/>
      <c r="G3" s="320"/>
      <c r="H3" s="614"/>
      <c r="I3" s="615"/>
      <c r="J3" s="615"/>
      <c r="K3" s="615"/>
      <c r="L3" s="615"/>
      <c r="M3" s="615"/>
      <c r="N3" s="615"/>
      <c r="O3" s="616"/>
      <c r="P3" s="614"/>
      <c r="Q3" s="615"/>
      <c r="R3" s="615"/>
      <c r="S3" s="615"/>
      <c r="T3" s="615"/>
      <c r="U3" s="615"/>
      <c r="V3" s="615"/>
      <c r="W3" s="616"/>
    </row>
    <row r="4" spans="1:23" ht="13.5" customHeight="1" thickBot="1" x14ac:dyDescent="0.25">
      <c r="A4" s="653" t="str">
        <f>'Të dhënat për Lib. amë'!BU7</f>
        <v>NXËNËS</v>
      </c>
      <c r="B4" s="307" t="str">
        <f>'Të dhënat për Lib. amë'!BV7</f>
        <v>Të regjistruar</v>
      </c>
      <c r="C4" s="36" t="str">
        <f>'Të dhënat për Lib. amë'!BW7</f>
        <v>M</v>
      </c>
      <c r="D4" s="36"/>
      <c r="E4" s="309" t="s">
        <v>65</v>
      </c>
      <c r="F4" s="36" t="s">
        <v>36</v>
      </c>
      <c r="G4" s="36" t="str">
        <f>'Të dhënat për Lib. amë'!CA7</f>
        <v>Nr. i mung.</v>
      </c>
      <c r="H4" s="422" t="s">
        <v>143</v>
      </c>
      <c r="I4" s="423"/>
      <c r="J4" s="423"/>
      <c r="K4" s="424"/>
      <c r="L4" s="622" t="s">
        <v>144</v>
      </c>
      <c r="M4" s="623"/>
      <c r="N4" s="623"/>
      <c r="O4" s="624"/>
      <c r="P4" s="422" t="s">
        <v>143</v>
      </c>
      <c r="Q4" s="423"/>
      <c r="R4" s="423"/>
      <c r="S4" s="424"/>
      <c r="T4" s="622" t="s">
        <v>144</v>
      </c>
      <c r="U4" s="623"/>
      <c r="V4" s="623"/>
      <c r="W4" s="624"/>
    </row>
    <row r="5" spans="1:23" ht="13.5" thickBot="1" x14ac:dyDescent="0.25">
      <c r="A5" s="653"/>
      <c r="B5" s="307"/>
      <c r="C5" s="36" t="str">
        <f>'Të dhënat për Lib. amë'!BW8</f>
        <v>F</v>
      </c>
      <c r="D5" s="36"/>
      <c r="E5" s="310"/>
      <c r="F5" s="36"/>
      <c r="G5" s="36"/>
      <c r="H5" s="617"/>
      <c r="I5" s="618"/>
      <c r="J5" s="618"/>
      <c r="K5" s="619"/>
      <c r="L5" s="625"/>
      <c r="M5" s="626"/>
      <c r="N5" s="626"/>
      <c r="O5" s="627"/>
      <c r="P5" s="617"/>
      <c r="Q5" s="618"/>
      <c r="R5" s="618"/>
      <c r="S5" s="619"/>
      <c r="T5" s="625"/>
      <c r="U5" s="626"/>
      <c r="V5" s="626"/>
      <c r="W5" s="627"/>
    </row>
    <row r="6" spans="1:23" ht="13.5" thickBot="1" x14ac:dyDescent="0.25">
      <c r="A6" s="653"/>
      <c r="B6" s="307"/>
      <c r="C6" s="40" t="str">
        <f>'Të dhënat për Lib. amë'!BW9</f>
        <v>Gj</v>
      </c>
      <c r="D6" s="36"/>
      <c r="E6" s="310"/>
      <c r="F6" s="36"/>
      <c r="G6" s="36"/>
      <c r="H6" s="620"/>
      <c r="I6" s="621"/>
      <c r="J6" s="621"/>
      <c r="K6" s="621"/>
      <c r="L6" s="168" t="s">
        <v>145</v>
      </c>
      <c r="M6" s="628" t="s">
        <v>146</v>
      </c>
      <c r="N6" s="629"/>
      <c r="O6" s="138" t="s">
        <v>5</v>
      </c>
      <c r="P6" s="620"/>
      <c r="Q6" s="621"/>
      <c r="R6" s="621"/>
      <c r="S6" s="621"/>
      <c r="T6" s="168" t="s">
        <v>145</v>
      </c>
      <c r="U6" s="628" t="s">
        <v>146</v>
      </c>
      <c r="V6" s="629"/>
      <c r="W6" s="138" t="s">
        <v>5</v>
      </c>
    </row>
    <row r="7" spans="1:23" ht="13.5" thickBot="1" x14ac:dyDescent="0.25">
      <c r="A7" s="653"/>
      <c r="B7" s="307" t="str">
        <f>'Të dhënat për Lib. amë'!BV10</f>
        <v>Vijojnë</v>
      </c>
      <c r="C7" s="36" t="str">
        <f>'Të dhënat për Lib. amë'!BW10</f>
        <v>M</v>
      </c>
      <c r="D7" s="36"/>
      <c r="E7" s="310"/>
      <c r="F7" s="36"/>
      <c r="G7" s="36"/>
      <c r="H7" s="630" t="s">
        <v>147</v>
      </c>
      <c r="I7" s="307" t="s">
        <v>77</v>
      </c>
      <c r="J7" s="36" t="s">
        <v>35</v>
      </c>
      <c r="K7" s="155"/>
      <c r="L7" s="166"/>
      <c r="M7" s="167"/>
      <c r="N7" s="167"/>
      <c r="O7" s="169"/>
      <c r="P7" s="630" t="s">
        <v>147</v>
      </c>
      <c r="Q7" s="307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 x14ac:dyDescent="0.25">
      <c r="A8" s="653"/>
      <c r="B8" s="307"/>
      <c r="C8" s="36" t="str">
        <f>'Të dhënat për Lib. amë'!BW11</f>
        <v>F</v>
      </c>
      <c r="D8" s="36"/>
      <c r="E8" s="310"/>
      <c r="F8" s="36"/>
      <c r="G8" s="36"/>
      <c r="H8" s="631"/>
      <c r="I8" s="307"/>
      <c r="J8" s="36" t="s">
        <v>38</v>
      </c>
      <c r="K8" s="155"/>
      <c r="L8" s="163"/>
      <c r="M8" s="158"/>
      <c r="N8" s="158"/>
      <c r="O8" s="159"/>
      <c r="P8" s="631"/>
      <c r="Q8" s="307"/>
      <c r="R8" s="36" t="s">
        <v>38</v>
      </c>
      <c r="S8" s="155"/>
      <c r="T8" s="163"/>
      <c r="U8" s="158"/>
      <c r="V8" s="158"/>
      <c r="W8" s="159"/>
    </row>
    <row r="9" spans="1:23" ht="13.5" thickBot="1" x14ac:dyDescent="0.25">
      <c r="A9" s="653"/>
      <c r="B9" s="307"/>
      <c r="C9" s="40" t="str">
        <f>'Të dhënat për Lib. amë'!BW12</f>
        <v>Gj</v>
      </c>
      <c r="D9" s="36"/>
      <c r="E9" s="311"/>
      <c r="F9" s="36"/>
      <c r="G9" s="36"/>
      <c r="H9" s="631"/>
      <c r="I9" s="307"/>
      <c r="J9" s="40" t="s">
        <v>56</v>
      </c>
      <c r="K9" s="155"/>
      <c r="L9" s="163"/>
      <c r="M9" s="158"/>
      <c r="N9" s="158"/>
      <c r="O9" s="159"/>
      <c r="P9" s="631"/>
      <c r="Q9" s="307"/>
      <c r="R9" s="40" t="s">
        <v>56</v>
      </c>
      <c r="S9" s="155"/>
      <c r="T9" s="163"/>
      <c r="U9" s="158"/>
      <c r="V9" s="158"/>
      <c r="W9" s="159"/>
    </row>
    <row r="10" spans="1:23" ht="13.5" customHeight="1" thickBot="1" x14ac:dyDescent="0.25">
      <c r="A10" s="651" t="str">
        <f>'Të dhënat për Lib. amë'!BU13</f>
        <v>SUKSESI</v>
      </c>
      <c r="B10" s="307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31"/>
      <c r="I10" s="307" t="s">
        <v>139</v>
      </c>
      <c r="J10" s="36" t="s">
        <v>35</v>
      </c>
      <c r="K10" s="155"/>
      <c r="L10" s="163"/>
      <c r="M10" s="158"/>
      <c r="N10" s="158"/>
      <c r="O10" s="159"/>
      <c r="P10" s="631"/>
      <c r="Q10" s="307" t="s">
        <v>139</v>
      </c>
      <c r="R10" s="36" t="s">
        <v>35</v>
      </c>
      <c r="S10" s="155"/>
      <c r="T10" s="163"/>
      <c r="U10" s="158"/>
      <c r="V10" s="158"/>
      <c r="W10" s="159"/>
    </row>
    <row r="11" spans="1:23" ht="13.5" thickBot="1" x14ac:dyDescent="0.25">
      <c r="A11" s="651"/>
      <c r="B11" s="307"/>
      <c r="C11" s="36" t="str">
        <f>'Të dhënat për Lib. amë'!BW14</f>
        <v>F</v>
      </c>
      <c r="D11" s="36"/>
      <c r="E11" s="36"/>
      <c r="F11" s="36"/>
      <c r="G11" s="36"/>
      <c r="H11" s="631"/>
      <c r="I11" s="307"/>
      <c r="J11" s="36" t="s">
        <v>38</v>
      </c>
      <c r="K11" s="155"/>
      <c r="L11" s="163"/>
      <c r="M11" s="158"/>
      <c r="N11" s="158"/>
      <c r="O11" s="159"/>
      <c r="P11" s="631"/>
      <c r="Q11" s="307"/>
      <c r="R11" s="36" t="s">
        <v>38</v>
      </c>
      <c r="S11" s="155"/>
      <c r="T11" s="163"/>
      <c r="U11" s="158"/>
      <c r="V11" s="158"/>
      <c r="W11" s="159"/>
    </row>
    <row r="12" spans="1:23" ht="13.5" thickBot="1" x14ac:dyDescent="0.25">
      <c r="A12" s="651"/>
      <c r="B12" s="307"/>
      <c r="C12" s="40" t="str">
        <f>'Të dhënat për Lib. amë'!BW15</f>
        <v>Gj</v>
      </c>
      <c r="D12" s="36"/>
      <c r="E12" s="38"/>
      <c r="F12" s="36"/>
      <c r="G12" s="36"/>
      <c r="H12" s="632"/>
      <c r="I12" s="307"/>
      <c r="J12" s="40" t="s">
        <v>56</v>
      </c>
      <c r="K12" s="155"/>
      <c r="L12" s="163"/>
      <c r="M12" s="158"/>
      <c r="N12" s="158"/>
      <c r="O12" s="159"/>
      <c r="P12" s="632"/>
      <c r="Q12" s="307"/>
      <c r="R12" s="40" t="s">
        <v>56</v>
      </c>
      <c r="S12" s="155"/>
      <c r="T12" s="163"/>
      <c r="U12" s="158"/>
      <c r="V12" s="158"/>
      <c r="W12" s="159"/>
    </row>
    <row r="13" spans="1:23" ht="13.5" thickBot="1" x14ac:dyDescent="0.25">
      <c r="A13" s="651"/>
      <c r="B13" s="307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30" t="s">
        <v>5</v>
      </c>
      <c r="I13" s="332" t="s">
        <v>140</v>
      </c>
      <c r="J13" s="635"/>
      <c r="K13" s="635"/>
      <c r="L13" s="163"/>
      <c r="M13" s="158"/>
      <c r="N13" s="158"/>
      <c r="O13" s="159"/>
      <c r="P13" s="630" t="s">
        <v>5</v>
      </c>
      <c r="Q13" s="332" t="s">
        <v>140</v>
      </c>
      <c r="R13" s="635"/>
      <c r="S13" s="635"/>
      <c r="T13" s="163"/>
      <c r="U13" s="158"/>
      <c r="V13" s="158"/>
      <c r="W13" s="159"/>
    </row>
    <row r="14" spans="1:23" ht="13.5" thickBot="1" x14ac:dyDescent="0.25">
      <c r="A14" s="651"/>
      <c r="B14" s="307"/>
      <c r="C14" s="36" t="str">
        <f>'Të dhënat për Lib. amë'!BW17</f>
        <v>F</v>
      </c>
      <c r="D14" s="36"/>
      <c r="E14" s="36"/>
      <c r="F14" s="36"/>
      <c r="G14" s="36"/>
      <c r="H14" s="631"/>
      <c r="I14" s="334"/>
      <c r="J14" s="636"/>
      <c r="K14" s="636"/>
      <c r="L14" s="163"/>
      <c r="M14" s="158"/>
      <c r="N14" s="158"/>
      <c r="O14" s="159"/>
      <c r="P14" s="631"/>
      <c r="Q14" s="334"/>
      <c r="R14" s="636"/>
      <c r="S14" s="636"/>
      <c r="T14" s="163"/>
      <c r="U14" s="158"/>
      <c r="V14" s="158"/>
      <c r="W14" s="159"/>
    </row>
    <row r="15" spans="1:23" ht="13.5" thickBot="1" x14ac:dyDescent="0.25">
      <c r="A15" s="651"/>
      <c r="B15" s="307"/>
      <c r="C15" s="40" t="str">
        <f>'Të dhënat për Lib. amë'!BW18</f>
        <v>Gj</v>
      </c>
      <c r="D15" s="36"/>
      <c r="E15" s="38"/>
      <c r="F15" s="36"/>
      <c r="G15" s="36"/>
      <c r="H15" s="631"/>
      <c r="I15" s="334"/>
      <c r="J15" s="636"/>
      <c r="K15" s="636"/>
      <c r="L15" s="163"/>
      <c r="M15" s="158"/>
      <c r="N15" s="158"/>
      <c r="O15" s="159"/>
      <c r="P15" s="631"/>
      <c r="Q15" s="334"/>
      <c r="R15" s="636"/>
      <c r="S15" s="636"/>
      <c r="T15" s="163"/>
      <c r="U15" s="158"/>
      <c r="V15" s="158"/>
      <c r="W15" s="159"/>
    </row>
    <row r="16" spans="1:23" ht="14.25" thickTop="1" thickBot="1" x14ac:dyDescent="0.25">
      <c r="A16" s="651"/>
      <c r="B16" s="307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31"/>
      <c r="I16" s="633" t="s">
        <v>42</v>
      </c>
      <c r="J16" s="156" t="s">
        <v>35</v>
      </c>
      <c r="K16" s="162"/>
      <c r="L16" s="163"/>
      <c r="M16" s="158"/>
      <c r="N16" s="158"/>
      <c r="O16" s="159"/>
      <c r="P16" s="631"/>
      <c r="Q16" s="633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 x14ac:dyDescent="0.25">
      <c r="A17" s="651"/>
      <c r="B17" s="307"/>
      <c r="C17" s="36" t="str">
        <f>'Të dhënat për Lib. amë'!BW20</f>
        <v>F</v>
      </c>
      <c r="D17" s="36"/>
      <c r="E17" s="36"/>
      <c r="F17" s="36"/>
      <c r="G17" s="36"/>
      <c r="H17" s="631"/>
      <c r="I17" s="307"/>
      <c r="J17" s="36" t="s">
        <v>38</v>
      </c>
      <c r="K17" s="155"/>
      <c r="L17" s="163"/>
      <c r="M17" s="158"/>
      <c r="N17" s="158"/>
      <c r="O17" s="159"/>
      <c r="P17" s="631"/>
      <c r="Q17" s="307"/>
      <c r="R17" s="36" t="s">
        <v>38</v>
      </c>
      <c r="S17" s="155"/>
      <c r="T17" s="163"/>
      <c r="U17" s="158"/>
      <c r="V17" s="158"/>
      <c r="W17" s="159"/>
    </row>
    <row r="18" spans="1:23" ht="13.5" thickBot="1" x14ac:dyDescent="0.25">
      <c r="A18" s="651"/>
      <c r="B18" s="307"/>
      <c r="C18" s="40" t="str">
        <f>'Të dhënat për Lib. amë'!BW21</f>
        <v>Gj</v>
      </c>
      <c r="D18" s="36"/>
      <c r="E18" s="38"/>
      <c r="F18" s="307" t="str">
        <f>'Të dhënat për Lib. amë'!BZ21</f>
        <v>Nxënës problematik</v>
      </c>
      <c r="G18" s="307"/>
      <c r="H18" s="631"/>
      <c r="I18" s="307"/>
      <c r="J18" s="40" t="s">
        <v>56</v>
      </c>
      <c r="K18" s="155"/>
      <c r="L18" s="163"/>
      <c r="M18" s="158"/>
      <c r="N18" s="158"/>
      <c r="O18" s="159"/>
      <c r="P18" s="631"/>
      <c r="Q18" s="307"/>
      <c r="R18" s="40" t="s">
        <v>56</v>
      </c>
      <c r="S18" s="155"/>
      <c r="T18" s="163"/>
      <c r="U18" s="158"/>
      <c r="V18" s="158"/>
      <c r="W18" s="159"/>
    </row>
    <row r="19" spans="1:23" ht="13.5" thickBot="1" x14ac:dyDescent="0.25">
      <c r="A19" s="651"/>
      <c r="B19" s="307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31"/>
      <c r="I19" s="307" t="s">
        <v>43</v>
      </c>
      <c r="J19" s="36" t="s">
        <v>35</v>
      </c>
      <c r="K19" s="155"/>
      <c r="L19" s="163"/>
      <c r="M19" s="158"/>
      <c r="N19" s="158"/>
      <c r="O19" s="159"/>
      <c r="P19" s="631"/>
      <c r="Q19" s="307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 x14ac:dyDescent="0.25">
      <c r="A20" s="651"/>
      <c r="B20" s="307"/>
      <c r="C20" s="36" t="str">
        <f>'Të dhënat për Lib. amë'!BW23</f>
        <v>F</v>
      </c>
      <c r="D20" s="36"/>
      <c r="E20" s="36"/>
      <c r="F20" s="36"/>
      <c r="G20" s="36"/>
      <c r="H20" s="631"/>
      <c r="I20" s="307"/>
      <c r="J20" s="36" t="s">
        <v>38</v>
      </c>
      <c r="K20" s="155"/>
      <c r="L20" s="163"/>
      <c r="M20" s="158"/>
      <c r="N20" s="158"/>
      <c r="O20" s="159"/>
      <c r="P20" s="631"/>
      <c r="Q20" s="307"/>
      <c r="R20" s="36" t="s">
        <v>38</v>
      </c>
      <c r="S20" s="155"/>
      <c r="T20" s="163"/>
      <c r="U20" s="158"/>
      <c r="V20" s="158"/>
      <c r="W20" s="159"/>
    </row>
    <row r="21" spans="1:23" ht="13.5" thickBot="1" x14ac:dyDescent="0.25">
      <c r="A21" s="651"/>
      <c r="B21" s="307"/>
      <c r="C21" s="40" t="str">
        <f>'Të dhënat për Lib. amë'!BW24</f>
        <v>Gj</v>
      </c>
      <c r="D21" s="36"/>
      <c r="E21" s="38"/>
      <c r="F21" s="36"/>
      <c r="G21" s="36"/>
      <c r="H21" s="631"/>
      <c r="I21" s="307"/>
      <c r="J21" s="40" t="s">
        <v>56</v>
      </c>
      <c r="K21" s="155"/>
      <c r="L21" s="163"/>
      <c r="M21" s="158"/>
      <c r="N21" s="158"/>
      <c r="O21" s="159"/>
      <c r="P21" s="631"/>
      <c r="Q21" s="307"/>
      <c r="R21" s="40" t="s">
        <v>56</v>
      </c>
      <c r="S21" s="155"/>
      <c r="T21" s="163"/>
      <c r="U21" s="158"/>
      <c r="V21" s="158"/>
      <c r="W21" s="159"/>
    </row>
    <row r="22" spans="1:23" ht="13.5" thickBot="1" x14ac:dyDescent="0.25">
      <c r="A22" s="651"/>
      <c r="B22" s="320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31"/>
      <c r="I22" s="320" t="s">
        <v>141</v>
      </c>
      <c r="J22" s="36" t="s">
        <v>35</v>
      </c>
      <c r="K22" s="155"/>
      <c r="L22" s="163"/>
      <c r="M22" s="158"/>
      <c r="N22" s="158"/>
      <c r="O22" s="159"/>
      <c r="P22" s="631"/>
      <c r="Q22" s="320" t="s">
        <v>141</v>
      </c>
      <c r="R22" s="36" t="s">
        <v>35</v>
      </c>
      <c r="S22" s="155"/>
      <c r="T22" s="163"/>
      <c r="U22" s="158"/>
      <c r="V22" s="158"/>
      <c r="W22" s="159"/>
    </row>
    <row r="23" spans="1:23" ht="13.5" thickBot="1" x14ac:dyDescent="0.25">
      <c r="A23" s="651"/>
      <c r="B23" s="320"/>
      <c r="C23" s="36" t="str">
        <f>'Të dhënat për Lib. amë'!BW26</f>
        <v>F</v>
      </c>
      <c r="D23" s="36"/>
      <c r="E23" s="36"/>
      <c r="F23" s="36"/>
      <c r="G23" s="36"/>
      <c r="H23" s="631"/>
      <c r="I23" s="320"/>
      <c r="J23" s="36" t="s">
        <v>38</v>
      </c>
      <c r="K23" s="155"/>
      <c r="L23" s="163"/>
      <c r="M23" s="158"/>
      <c r="N23" s="158"/>
      <c r="O23" s="159"/>
      <c r="P23" s="631"/>
      <c r="Q23" s="320"/>
      <c r="R23" s="36" t="s">
        <v>38</v>
      </c>
      <c r="S23" s="155"/>
      <c r="T23" s="163"/>
      <c r="U23" s="158"/>
      <c r="V23" s="158"/>
      <c r="W23" s="159"/>
    </row>
    <row r="24" spans="1:23" ht="13.5" thickBot="1" x14ac:dyDescent="0.25">
      <c r="A24" s="651"/>
      <c r="B24" s="320"/>
      <c r="C24" s="40" t="str">
        <f>'Të dhënat për Lib. amë'!BW27</f>
        <v>Gj</v>
      </c>
      <c r="D24" s="36"/>
      <c r="E24" s="38"/>
      <c r="F24" s="36"/>
      <c r="G24" s="36"/>
      <c r="H24" s="631"/>
      <c r="I24" s="320"/>
      <c r="J24" s="40" t="s">
        <v>56</v>
      </c>
      <c r="K24" s="155"/>
      <c r="L24" s="163"/>
      <c r="M24" s="158"/>
      <c r="N24" s="158"/>
      <c r="O24" s="159"/>
      <c r="P24" s="631"/>
      <c r="Q24" s="320"/>
      <c r="R24" s="40" t="s">
        <v>56</v>
      </c>
      <c r="S24" s="155"/>
      <c r="T24" s="163"/>
      <c r="U24" s="158"/>
      <c r="V24" s="158"/>
      <c r="W24" s="159"/>
    </row>
    <row r="25" spans="1:23" ht="13.5" thickBot="1" x14ac:dyDescent="0.25">
      <c r="A25" s="651"/>
      <c r="B25" s="307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31"/>
      <c r="I25" s="307" t="s">
        <v>46</v>
      </c>
      <c r="J25" s="36" t="s">
        <v>35</v>
      </c>
      <c r="K25" s="155"/>
      <c r="L25" s="163"/>
      <c r="M25" s="158"/>
      <c r="N25" s="158"/>
      <c r="O25" s="159"/>
      <c r="P25" s="631"/>
      <c r="Q25" s="307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 x14ac:dyDescent="0.25">
      <c r="A26" s="651"/>
      <c r="B26" s="307"/>
      <c r="C26" s="36" t="str">
        <f>'Të dhënat për Lib. amë'!BW29</f>
        <v>F</v>
      </c>
      <c r="D26" s="36"/>
      <c r="E26" s="36"/>
      <c r="F26" s="36"/>
      <c r="G26" s="36"/>
      <c r="H26" s="631"/>
      <c r="I26" s="307"/>
      <c r="J26" s="36" t="s">
        <v>38</v>
      </c>
      <c r="K26" s="155"/>
      <c r="L26" s="163"/>
      <c r="M26" s="158"/>
      <c r="N26" s="158"/>
      <c r="O26" s="159"/>
      <c r="P26" s="631"/>
      <c r="Q26" s="307"/>
      <c r="R26" s="36" t="s">
        <v>38</v>
      </c>
      <c r="S26" s="155"/>
      <c r="T26" s="163"/>
      <c r="U26" s="158"/>
      <c r="V26" s="158"/>
      <c r="W26" s="159"/>
    </row>
    <row r="27" spans="1:23" ht="13.5" thickBot="1" x14ac:dyDescent="0.25">
      <c r="A27" s="651"/>
      <c r="B27" s="307"/>
      <c r="C27" s="40" t="str">
        <f>'Të dhënat për Lib. amë'!BW30</f>
        <v>Gj</v>
      </c>
      <c r="D27" s="36"/>
      <c r="E27" s="38"/>
      <c r="F27" s="36"/>
      <c r="G27" s="36"/>
      <c r="H27" s="634"/>
      <c r="I27" s="640"/>
      <c r="J27" s="157" t="s">
        <v>56</v>
      </c>
      <c r="K27" s="175"/>
      <c r="L27" s="164"/>
      <c r="M27" s="165"/>
      <c r="N27" s="165"/>
      <c r="O27" s="170"/>
      <c r="P27" s="634"/>
      <c r="Q27" s="589"/>
      <c r="R27" s="41" t="s">
        <v>56</v>
      </c>
      <c r="S27" s="154"/>
      <c r="T27" s="164"/>
      <c r="U27" s="165"/>
      <c r="V27" s="165"/>
      <c r="W27" s="170"/>
    </row>
    <row r="28" spans="1:23" ht="14.25" customHeight="1" thickTop="1" thickBot="1" x14ac:dyDescent="0.25">
      <c r="A28" s="651"/>
      <c r="B28" s="307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54" t="s">
        <v>142</v>
      </c>
      <c r="I28" s="655"/>
      <c r="J28" s="35" t="s">
        <v>35</v>
      </c>
      <c r="K28" s="35"/>
      <c r="L28" s="649" t="s">
        <v>50</v>
      </c>
      <c r="M28" s="174"/>
      <c r="N28" s="637" t="s">
        <v>49</v>
      </c>
      <c r="O28" s="174"/>
      <c r="P28" s="641" t="s">
        <v>148</v>
      </c>
      <c r="Q28" s="641"/>
      <c r="R28" s="641"/>
      <c r="S28" s="641"/>
      <c r="T28" s="641"/>
      <c r="U28" s="156" t="s">
        <v>35</v>
      </c>
      <c r="V28" s="633"/>
      <c r="W28" s="633"/>
    </row>
    <row r="29" spans="1:23" ht="13.5" thickBot="1" x14ac:dyDescent="0.25">
      <c r="A29" s="651"/>
      <c r="B29" s="307"/>
      <c r="C29" s="36" t="str">
        <f>'Të dhënat për Lib. amë'!BW32</f>
        <v>F</v>
      </c>
      <c r="D29" s="36"/>
      <c r="E29" s="36"/>
      <c r="F29" s="36"/>
      <c r="G29" s="36"/>
      <c r="H29" s="650"/>
      <c r="I29" s="650"/>
      <c r="J29" s="36" t="s">
        <v>38</v>
      </c>
      <c r="K29" s="36"/>
      <c r="L29" s="650"/>
      <c r="M29" s="173"/>
      <c r="N29" s="638"/>
      <c r="O29" s="173"/>
      <c r="P29" s="642"/>
      <c r="Q29" s="642"/>
      <c r="R29" s="642"/>
      <c r="S29" s="642"/>
      <c r="T29" s="642"/>
      <c r="U29" s="36" t="s">
        <v>38</v>
      </c>
      <c r="V29" s="307"/>
      <c r="W29" s="307"/>
    </row>
    <row r="30" spans="1:23" ht="13.5" thickBot="1" x14ac:dyDescent="0.25">
      <c r="A30" s="651"/>
      <c r="B30" s="307"/>
      <c r="C30" s="40" t="str">
        <f>'Të dhënat për Lib. amë'!BW33</f>
        <v>Gj</v>
      </c>
      <c r="D30" s="36"/>
      <c r="E30" s="38"/>
      <c r="F30" s="36"/>
      <c r="G30" s="36"/>
      <c r="H30" s="650"/>
      <c r="I30" s="650"/>
      <c r="J30" s="40" t="s">
        <v>56</v>
      </c>
      <c r="K30" s="36"/>
      <c r="L30" s="650"/>
      <c r="M30" s="173"/>
      <c r="N30" s="639"/>
      <c r="O30" s="173"/>
      <c r="P30" s="643"/>
      <c r="Q30" s="643"/>
      <c r="R30" s="643"/>
      <c r="S30" s="643"/>
      <c r="T30" s="644"/>
      <c r="U30" s="157" t="s">
        <v>56</v>
      </c>
      <c r="V30" s="640"/>
      <c r="W30" s="640"/>
    </row>
    <row r="31" spans="1:23" ht="14.25" thickTop="1" thickBot="1" x14ac:dyDescent="0.25">
      <c r="A31" s="651"/>
      <c r="B31" s="648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6" t="s">
        <v>0</v>
      </c>
      <c r="I31" s="607"/>
      <c r="J31" s="607" t="s">
        <v>146</v>
      </c>
      <c r="K31" s="608"/>
      <c r="L31" s="606" t="s">
        <v>0</v>
      </c>
      <c r="M31" s="607"/>
      <c r="N31" s="607" t="s">
        <v>146</v>
      </c>
      <c r="O31" s="608"/>
      <c r="P31" s="606" t="s">
        <v>0</v>
      </c>
      <c r="Q31" s="607"/>
      <c r="R31" s="607" t="s">
        <v>146</v>
      </c>
      <c r="S31" s="608"/>
      <c r="T31" s="600" t="s">
        <v>149</v>
      </c>
      <c r="U31" s="601"/>
      <c r="V31" s="601"/>
      <c r="W31" s="602"/>
    </row>
    <row r="32" spans="1:23" ht="13.5" thickBot="1" x14ac:dyDescent="0.25">
      <c r="A32" s="651"/>
      <c r="B32" s="648"/>
      <c r="C32" s="36" t="str">
        <f>'Të dhënat për Lib. amë'!BW35</f>
        <v>F</v>
      </c>
      <c r="D32" s="36"/>
      <c r="E32" s="36"/>
      <c r="F32" s="36"/>
      <c r="G32" s="36"/>
      <c r="H32" s="609"/>
      <c r="I32" s="610"/>
      <c r="J32" s="167"/>
      <c r="K32" s="169"/>
      <c r="L32" s="609"/>
      <c r="M32" s="610"/>
      <c r="N32" s="167"/>
      <c r="O32" s="169"/>
      <c r="P32" s="609"/>
      <c r="Q32" s="610"/>
      <c r="R32" s="167"/>
      <c r="S32" s="169"/>
      <c r="T32" s="603"/>
      <c r="U32" s="604"/>
      <c r="V32" s="604"/>
      <c r="W32" s="605"/>
    </row>
    <row r="33" spans="1:23" ht="15.75" customHeight="1" thickTop="1" thickBot="1" x14ac:dyDescent="0.25">
      <c r="A33" s="651"/>
      <c r="B33" s="648"/>
      <c r="C33" s="40" t="str">
        <f>'Të dhënat për Lib. amë'!BW36</f>
        <v>Gj</v>
      </c>
      <c r="D33" s="36"/>
      <c r="E33" s="38"/>
      <c r="F33" s="338" t="s">
        <v>47</v>
      </c>
      <c r="G33" s="308"/>
      <c r="H33" s="609"/>
      <c r="I33" s="610"/>
      <c r="J33" s="167"/>
      <c r="K33" s="169"/>
      <c r="L33" s="609"/>
      <c r="M33" s="610"/>
      <c r="N33" s="167"/>
      <c r="O33" s="169"/>
      <c r="P33" s="609"/>
      <c r="Q33" s="610"/>
      <c r="R33" s="167"/>
      <c r="S33" s="169"/>
      <c r="T33" s="592"/>
      <c r="U33" s="535"/>
      <c r="V33" s="535"/>
      <c r="W33" s="593"/>
    </row>
    <row r="34" spans="1:23" ht="13.5" customHeight="1" thickBot="1" x14ac:dyDescent="0.25">
      <c r="A34" s="651"/>
      <c r="B34" s="648" t="s">
        <v>55</v>
      </c>
      <c r="C34" s="66" t="s">
        <v>35</v>
      </c>
      <c r="D34" s="36"/>
      <c r="E34" s="36"/>
      <c r="F34" s="332"/>
      <c r="G34" s="656"/>
      <c r="H34" s="590"/>
      <c r="I34" s="591"/>
      <c r="J34" s="158"/>
      <c r="K34" s="159"/>
      <c r="L34" s="590"/>
      <c r="M34" s="591"/>
      <c r="N34" s="158"/>
      <c r="O34" s="159"/>
      <c r="P34" s="590"/>
      <c r="Q34" s="591"/>
      <c r="R34" s="158"/>
      <c r="S34" s="159"/>
      <c r="T34" s="594"/>
      <c r="U34" s="522"/>
      <c r="V34" s="522"/>
      <c r="W34" s="595"/>
    </row>
    <row r="35" spans="1:23" ht="13.5" thickBot="1" x14ac:dyDescent="0.25">
      <c r="A35" s="651"/>
      <c r="B35" s="648"/>
      <c r="C35" s="66" t="s">
        <v>38</v>
      </c>
      <c r="D35" s="36"/>
      <c r="E35" s="36"/>
      <c r="F35" s="334"/>
      <c r="G35" s="657"/>
      <c r="H35" s="590"/>
      <c r="I35" s="591"/>
      <c r="J35" s="158"/>
      <c r="K35" s="159"/>
      <c r="L35" s="590"/>
      <c r="M35" s="591"/>
      <c r="N35" s="158"/>
      <c r="O35" s="159"/>
      <c r="P35" s="590"/>
      <c r="Q35" s="591"/>
      <c r="R35" s="158"/>
      <c r="S35" s="159"/>
      <c r="T35" s="594"/>
      <c r="U35" s="522"/>
      <c r="V35" s="522"/>
      <c r="W35" s="595"/>
    </row>
    <row r="36" spans="1:23" ht="13.5" thickBot="1" x14ac:dyDescent="0.25">
      <c r="A36" s="651"/>
      <c r="B36" s="648"/>
      <c r="C36" s="67" t="s">
        <v>56</v>
      </c>
      <c r="D36" s="36"/>
      <c r="E36" s="38"/>
      <c r="F36" s="334"/>
      <c r="G36" s="657"/>
      <c r="H36" s="590"/>
      <c r="I36" s="591"/>
      <c r="J36" s="158"/>
      <c r="K36" s="159"/>
      <c r="L36" s="590"/>
      <c r="M36" s="591"/>
      <c r="N36" s="158"/>
      <c r="O36" s="159"/>
      <c r="P36" s="590"/>
      <c r="Q36" s="591"/>
      <c r="R36" s="158"/>
      <c r="S36" s="159"/>
      <c r="T36" s="594"/>
      <c r="U36" s="522"/>
      <c r="V36" s="522"/>
      <c r="W36" s="595"/>
    </row>
    <row r="37" spans="1:23" ht="13.5" customHeight="1" thickBot="1" x14ac:dyDescent="0.25">
      <c r="A37" s="651"/>
      <c r="B37" s="645" t="s">
        <v>21</v>
      </c>
      <c r="C37" s="79" t="s">
        <v>35</v>
      </c>
      <c r="D37" s="36"/>
      <c r="E37" s="38"/>
      <c r="F37" s="334"/>
      <c r="G37" s="657"/>
      <c r="H37" s="590"/>
      <c r="I37" s="591"/>
      <c r="J37" s="158"/>
      <c r="K37" s="159"/>
      <c r="L37" s="590"/>
      <c r="M37" s="591"/>
      <c r="N37" s="158"/>
      <c r="O37" s="159"/>
      <c r="P37" s="590"/>
      <c r="Q37" s="591"/>
      <c r="R37" s="158"/>
      <c r="S37" s="159"/>
      <c r="T37" s="594"/>
      <c r="U37" s="522"/>
      <c r="V37" s="522"/>
      <c r="W37" s="595"/>
    </row>
    <row r="38" spans="1:23" ht="13.5" thickBot="1" x14ac:dyDescent="0.25">
      <c r="A38" s="651"/>
      <c r="B38" s="646"/>
      <c r="C38" s="79" t="s">
        <v>38</v>
      </c>
      <c r="D38" s="36"/>
      <c r="E38" s="38"/>
      <c r="F38" s="334"/>
      <c r="G38" s="657"/>
      <c r="H38" s="590"/>
      <c r="I38" s="591"/>
      <c r="J38" s="158"/>
      <c r="K38" s="159"/>
      <c r="L38" s="590"/>
      <c r="M38" s="591"/>
      <c r="N38" s="158"/>
      <c r="O38" s="159"/>
      <c r="P38" s="590"/>
      <c r="Q38" s="591"/>
      <c r="R38" s="158"/>
      <c r="S38" s="159"/>
      <c r="T38" s="594"/>
      <c r="U38" s="522"/>
      <c r="V38" s="522"/>
      <c r="W38" s="595"/>
    </row>
    <row r="39" spans="1:23" ht="13.5" thickBot="1" x14ac:dyDescent="0.25">
      <c r="A39" s="651"/>
      <c r="B39" s="647"/>
      <c r="C39" s="67" t="s">
        <v>56</v>
      </c>
      <c r="D39" s="36"/>
      <c r="E39" s="38"/>
      <c r="F39" s="334"/>
      <c r="G39" s="657"/>
      <c r="H39" s="590"/>
      <c r="I39" s="591"/>
      <c r="J39" s="158"/>
      <c r="K39" s="159"/>
      <c r="L39" s="590"/>
      <c r="M39" s="591"/>
      <c r="N39" s="158"/>
      <c r="O39" s="159"/>
      <c r="P39" s="590"/>
      <c r="Q39" s="591"/>
      <c r="R39" s="158"/>
      <c r="S39" s="159"/>
      <c r="T39" s="594"/>
      <c r="U39" s="522"/>
      <c r="V39" s="522"/>
      <c r="W39" s="595"/>
    </row>
    <row r="40" spans="1:23" ht="13.5" thickBot="1" x14ac:dyDescent="0.25">
      <c r="A40" s="651"/>
      <c r="B40" s="307" t="s">
        <v>61</v>
      </c>
      <c r="C40" s="36" t="s">
        <v>58</v>
      </c>
      <c r="D40" s="36"/>
      <c r="E40" s="36"/>
      <c r="F40" s="334"/>
      <c r="G40" s="657"/>
      <c r="H40" s="590"/>
      <c r="I40" s="591"/>
      <c r="J40" s="158"/>
      <c r="K40" s="159"/>
      <c r="L40" s="590"/>
      <c r="M40" s="591"/>
      <c r="N40" s="158"/>
      <c r="O40" s="159"/>
      <c r="P40" s="590"/>
      <c r="Q40" s="591"/>
      <c r="R40" s="158"/>
      <c r="S40" s="159"/>
      <c r="T40" s="594"/>
      <c r="U40" s="522"/>
      <c r="V40" s="522"/>
      <c r="W40" s="595"/>
    </row>
    <row r="41" spans="1:23" ht="13.5" thickBot="1" x14ac:dyDescent="0.25">
      <c r="A41" s="651"/>
      <c r="B41" s="307"/>
      <c r="C41" s="36" t="s">
        <v>59</v>
      </c>
      <c r="D41" s="36"/>
      <c r="E41" s="36"/>
      <c r="F41" s="334"/>
      <c r="G41" s="657"/>
      <c r="H41" s="590"/>
      <c r="I41" s="591"/>
      <c r="J41" s="158"/>
      <c r="K41" s="159"/>
      <c r="L41" s="590"/>
      <c r="M41" s="591"/>
      <c r="N41" s="158"/>
      <c r="O41" s="159"/>
      <c r="P41" s="590"/>
      <c r="Q41" s="591"/>
      <c r="R41" s="158"/>
      <c r="S41" s="159"/>
      <c r="T41" s="594"/>
      <c r="U41" s="522"/>
      <c r="V41" s="522"/>
      <c r="W41" s="595"/>
    </row>
    <row r="42" spans="1:23" ht="13.5" thickBot="1" x14ac:dyDescent="0.25">
      <c r="A42" s="651"/>
      <c r="B42" s="307"/>
      <c r="C42" s="40" t="s">
        <v>60</v>
      </c>
      <c r="D42" s="36"/>
      <c r="E42" s="36"/>
      <c r="F42" s="334"/>
      <c r="G42" s="657"/>
      <c r="H42" s="590"/>
      <c r="I42" s="591"/>
      <c r="J42" s="158"/>
      <c r="K42" s="159"/>
      <c r="L42" s="590"/>
      <c r="M42" s="591"/>
      <c r="N42" s="158"/>
      <c r="O42" s="159"/>
      <c r="P42" s="590"/>
      <c r="Q42" s="591"/>
      <c r="R42" s="158"/>
      <c r="S42" s="159"/>
      <c r="T42" s="594"/>
      <c r="U42" s="522"/>
      <c r="V42" s="522"/>
      <c r="W42" s="595"/>
    </row>
    <row r="43" spans="1:23" ht="13.5" thickBot="1" x14ac:dyDescent="0.25">
      <c r="A43" s="651"/>
      <c r="B43" s="307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34"/>
      <c r="G43" s="657"/>
      <c r="H43" s="590"/>
      <c r="I43" s="591"/>
      <c r="J43" s="158"/>
      <c r="K43" s="159"/>
      <c r="L43" s="590"/>
      <c r="M43" s="591"/>
      <c r="N43" s="158"/>
      <c r="O43" s="159"/>
      <c r="P43" s="590"/>
      <c r="Q43" s="591"/>
      <c r="R43" s="158"/>
      <c r="S43" s="159"/>
      <c r="T43" s="594"/>
      <c r="U43" s="522"/>
      <c r="V43" s="522"/>
      <c r="W43" s="595"/>
    </row>
    <row r="44" spans="1:23" ht="13.5" thickBot="1" x14ac:dyDescent="0.25">
      <c r="A44" s="651"/>
      <c r="B44" s="307"/>
      <c r="C44" s="36" t="str">
        <f>'Të dhënat për Lib. amë'!BW38</f>
        <v>Pa ars.</v>
      </c>
      <c r="D44" s="36"/>
      <c r="E44" s="36"/>
      <c r="F44" s="334"/>
      <c r="G44" s="657"/>
      <c r="H44" s="590"/>
      <c r="I44" s="591"/>
      <c r="J44" s="158"/>
      <c r="K44" s="159"/>
      <c r="L44" s="590"/>
      <c r="M44" s="591"/>
      <c r="N44" s="158"/>
      <c r="O44" s="159"/>
      <c r="P44" s="590"/>
      <c r="Q44" s="591"/>
      <c r="R44" s="158"/>
      <c r="S44" s="159"/>
      <c r="T44" s="594"/>
      <c r="U44" s="522"/>
      <c r="V44" s="522"/>
      <c r="W44" s="595"/>
    </row>
    <row r="45" spans="1:23" ht="13.5" thickBot="1" x14ac:dyDescent="0.25">
      <c r="A45" s="651"/>
      <c r="B45" s="307"/>
      <c r="C45" s="40" t="str">
        <f>'Të dhënat për Lib. amë'!BW39</f>
        <v>Gj</v>
      </c>
      <c r="D45" s="36"/>
      <c r="E45" s="36"/>
      <c r="F45" s="658"/>
      <c r="G45" s="659"/>
      <c r="H45" s="598"/>
      <c r="I45" s="599"/>
      <c r="J45" s="160"/>
      <c r="K45" s="161"/>
      <c r="L45" s="598"/>
      <c r="M45" s="599"/>
      <c r="N45" s="160"/>
      <c r="O45" s="161"/>
      <c r="P45" s="598"/>
      <c r="Q45" s="599"/>
      <c r="R45" s="160"/>
      <c r="S45" s="161"/>
      <c r="T45" s="596"/>
      <c r="U45" s="597"/>
      <c r="V45" s="597"/>
      <c r="W45" s="394"/>
    </row>
  </sheetData>
  <sheetProtection password="CAF3" sheet="1" objects="1" scenarios="1"/>
  <customSheetViews>
    <customSheetView guid="{FE062A7B-129A-47AA-BAF4-C05BB1B63AE1}" scale="75" showGridLines="0" showRuler="0">
      <selection activeCell="B7" sqref="B7:B9"/>
      <pageMargins left="0.75" right="0.75" top="1" bottom="1" header="0.5" footer="0.5"/>
      <printOptions horizontalCentered="1" verticalCentered="1"/>
      <pageSetup orientation="portrait" r:id="rId1"/>
      <headerFooter alignWithMargins="0"/>
    </customSheetView>
    <customSheetView guid="{60D67EA6-9419-4398-B5B7-3ACAA4A41434}" showGridLines="0" showRuler="0" topLeftCell="A13">
      <selection activeCell="B43" sqref="B43:B45"/>
      <pageMargins left="0.75" right="0.75" top="1" bottom="1" header="0.5" footer="0.5"/>
      <printOptions horizontalCentered="1" verticalCentered="1"/>
      <pageSetup orientation="portrait" r:id="rId2"/>
      <headerFooter alignWithMargins="0"/>
    </customSheetView>
  </customSheetViews>
  <mergeCells count="106">
    <mergeCell ref="F18:G18"/>
    <mergeCell ref="L35:M35"/>
    <mergeCell ref="F33:G33"/>
    <mergeCell ref="L34:M34"/>
    <mergeCell ref="L40:M40"/>
    <mergeCell ref="L45:M45"/>
    <mergeCell ref="H43:I43"/>
    <mergeCell ref="H44:I44"/>
    <mergeCell ref="L42:M42"/>
    <mergeCell ref="L43:M43"/>
    <mergeCell ref="L44:M44"/>
    <mergeCell ref="H42:I42"/>
    <mergeCell ref="L37:M37"/>
    <mergeCell ref="H39:I39"/>
    <mergeCell ref="H40:I40"/>
    <mergeCell ref="J31:K31"/>
    <mergeCell ref="L31:M31"/>
    <mergeCell ref="A10:A45"/>
    <mergeCell ref="B10:B12"/>
    <mergeCell ref="B13:B15"/>
    <mergeCell ref="B16:B18"/>
    <mergeCell ref="B28:B30"/>
    <mergeCell ref="B31:B33"/>
    <mergeCell ref="H45:I45"/>
    <mergeCell ref="L36:M36"/>
    <mergeCell ref="A1:G1"/>
    <mergeCell ref="A2:E3"/>
    <mergeCell ref="F2:G3"/>
    <mergeCell ref="A4:A9"/>
    <mergeCell ref="B4:B6"/>
    <mergeCell ref="B7:B9"/>
    <mergeCell ref="E4:E9"/>
    <mergeCell ref="H35:I35"/>
    <mergeCell ref="H31:I31"/>
    <mergeCell ref="B25:B27"/>
    <mergeCell ref="B19:B21"/>
    <mergeCell ref="H28:I30"/>
    <mergeCell ref="I19:I21"/>
    <mergeCell ref="I22:I24"/>
    <mergeCell ref="I25:I27"/>
    <mergeCell ref="F34:G45"/>
    <mergeCell ref="N31:O31"/>
    <mergeCell ref="B22:B24"/>
    <mergeCell ref="B43:B45"/>
    <mergeCell ref="B37:B39"/>
    <mergeCell ref="B34:B36"/>
    <mergeCell ref="B40:B42"/>
    <mergeCell ref="L32:M32"/>
    <mergeCell ref="H33:I33"/>
    <mergeCell ref="H34:I34"/>
    <mergeCell ref="H32:I32"/>
    <mergeCell ref="L33:M33"/>
    <mergeCell ref="L28:L30"/>
    <mergeCell ref="H36:I36"/>
    <mergeCell ref="H37:I37"/>
    <mergeCell ref="L41:M41"/>
    <mergeCell ref="L38:M38"/>
    <mergeCell ref="H38:I38"/>
    <mergeCell ref="H41:I41"/>
    <mergeCell ref="L39:M39"/>
    <mergeCell ref="P1:W3"/>
    <mergeCell ref="P4:S6"/>
    <mergeCell ref="T4:W5"/>
    <mergeCell ref="U6:V6"/>
    <mergeCell ref="P7:P12"/>
    <mergeCell ref="Q7:Q9"/>
    <mergeCell ref="L4:O5"/>
    <mergeCell ref="V28:W28"/>
    <mergeCell ref="H1:O3"/>
    <mergeCell ref="M6:N6"/>
    <mergeCell ref="H13:H27"/>
    <mergeCell ref="I13:K15"/>
    <mergeCell ref="H7:H12"/>
    <mergeCell ref="I10:I12"/>
    <mergeCell ref="H4:K6"/>
    <mergeCell ref="I16:I18"/>
    <mergeCell ref="I7:I9"/>
    <mergeCell ref="N28:N30"/>
    <mergeCell ref="Q10:Q12"/>
    <mergeCell ref="P13:P27"/>
    <mergeCell ref="V30:W30"/>
    <mergeCell ref="P28:T30"/>
    <mergeCell ref="Q16:Q18"/>
    <mergeCell ref="Q13:S15"/>
    <mergeCell ref="Q19:Q21"/>
    <mergeCell ref="Q22:Q24"/>
    <mergeCell ref="Q25:Q27"/>
    <mergeCell ref="P35:Q35"/>
    <mergeCell ref="P40:Q40"/>
    <mergeCell ref="P41:Q41"/>
    <mergeCell ref="P38:Q38"/>
    <mergeCell ref="V29:W29"/>
    <mergeCell ref="T33:W45"/>
    <mergeCell ref="P42:Q42"/>
    <mergeCell ref="P43:Q43"/>
    <mergeCell ref="P45:Q45"/>
    <mergeCell ref="T31:W32"/>
    <mergeCell ref="P31:Q31"/>
    <mergeCell ref="R31:S31"/>
    <mergeCell ref="P32:Q32"/>
    <mergeCell ref="P34:Q34"/>
    <mergeCell ref="P39:Q39"/>
    <mergeCell ref="P36:Q36"/>
    <mergeCell ref="P44:Q44"/>
    <mergeCell ref="P37:Q37"/>
    <mergeCell ref="P33:Q33"/>
  </mergeCells>
  <phoneticPr fontId="0" type="noConversion"/>
  <printOptions horizontalCentered="1" verticalCentered="1"/>
  <pageMargins left="0.75" right="0.75" top="1" bottom="1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Të dhënat për suksesin</vt:lpstr>
      <vt:lpstr>Raporti</vt:lpstr>
      <vt:lpstr>Statistikat</vt:lpstr>
      <vt:lpstr>Nj. për prindër</vt:lpstr>
      <vt:lpstr>Të dhënat për Lib. amë</vt:lpstr>
      <vt:lpstr>Libri amë</vt:lpstr>
      <vt:lpstr>Fletë raporti</vt:lpstr>
      <vt:lpstr>' Të dhënat për suksesin'!Print_Titles</vt:lpstr>
      <vt:lpstr>'Të dhënat për Lib. amë'!Print_Titles</vt:lpstr>
    </vt:vector>
  </TitlesOfParts>
  <Company>Kujt 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dc:description>Për nxjerrje të statistikave</dc:description>
  <cp:lastModifiedBy>Acer</cp:lastModifiedBy>
  <cp:lastPrinted>2015-06-22T16:50:59Z</cp:lastPrinted>
  <dcterms:created xsi:type="dcterms:W3CDTF">2002-02-22T20:23:59Z</dcterms:created>
  <dcterms:modified xsi:type="dcterms:W3CDTF">2015-06-22T16:55:21Z</dcterms:modified>
</cp:coreProperties>
</file>